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E:\E Drive Downloads\Work Files\CTCL 2021 New Reports\"/>
    </mc:Choice>
  </mc:AlternateContent>
  <xr:revisionPtr revIDLastSave="0" documentId="13_ncr:1_{B6B11E43-6E48-4B66-8C53-71BCD1FFE2FF}" xr6:coauthVersionLast="47" xr6:coauthVersionMax="47" xr10:uidLastSave="{00000000-0000-0000-0000-000000000000}"/>
  <bookViews>
    <workbookView xWindow="4065" yWindow="4065" windowWidth="21600" windowHeight="11385" xr2:uid="{00000000-000D-0000-FFFF-FFFF00000000}"/>
  </bookViews>
  <sheets>
    <sheet name="Sheet1" sheetId="1" r:id="rId1"/>
  </sheets>
  <definedNames>
    <definedName name="_xlnm._FilterDatabase" localSheetId="0" hidden="1">Sheet1!$A$1:$L$38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" i="1" l="1"/>
  <c r="J38" i="1"/>
  <c r="I38" i="1"/>
  <c r="L38" i="1"/>
  <c r="F38" i="1"/>
  <c r="E38" i="1"/>
  <c r="C38" i="1"/>
  <c r="B38" i="1" l="1"/>
  <c r="H7" i="1"/>
  <c r="H8" i="1"/>
  <c r="H9" i="1"/>
  <c r="H23" i="1"/>
  <c r="H24" i="1"/>
  <c r="H25" i="1"/>
  <c r="G3" i="1"/>
  <c r="H3" i="1" s="1"/>
  <c r="G4" i="1"/>
  <c r="H4" i="1" s="1"/>
  <c r="G5" i="1"/>
  <c r="H5" i="1" s="1"/>
  <c r="G6" i="1"/>
  <c r="H6" i="1" s="1"/>
  <c r="G7" i="1"/>
  <c r="G8" i="1"/>
  <c r="G9" i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G24" i="1"/>
  <c r="G25" i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2" i="1"/>
  <c r="H2" i="1" s="1"/>
  <c r="H38" i="1" l="1"/>
  <c r="G38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2" i="1"/>
  <c r="D38" i="1" l="1"/>
  <c r="B41" i="1" s="1"/>
  <c r="A41" i="1"/>
</calcChain>
</file>

<file path=xl/sharedStrings.xml><?xml version="1.0" encoding="utf-8"?>
<sst xmlns="http://schemas.openxmlformats.org/spreadsheetml/2006/main" count="51" uniqueCount="49">
  <si>
    <t>Population (2020 Census)</t>
  </si>
  <si>
    <t>Grant Giving Per Capita</t>
  </si>
  <si>
    <t>2016 Votes (Rep)</t>
  </si>
  <si>
    <t>2020 Votes (Rep)</t>
  </si>
  <si>
    <t>Votes Changed 2016-20</t>
  </si>
  <si>
    <t>% Change 2016-20</t>
  </si>
  <si>
    <t>2016 Votes (Dem)</t>
  </si>
  <si>
    <t>2020 Votes (Dem)</t>
  </si>
  <si>
    <t>Alexandria (City)</t>
  </si>
  <si>
    <t>Amherst County</t>
  </si>
  <si>
    <t>Appomattox County</t>
  </si>
  <si>
    <t>Buchanan County</t>
  </si>
  <si>
    <t>Charles City County</t>
  </si>
  <si>
    <t>Charlotte County</t>
  </si>
  <si>
    <t>Culpeper County</t>
  </si>
  <si>
    <t>Dickenson County</t>
  </si>
  <si>
    <t>Emporia (City)</t>
  </si>
  <si>
    <t>Fairfax (City)</t>
  </si>
  <si>
    <t>Fairfax County</t>
  </si>
  <si>
    <t>Floyd County</t>
  </si>
  <si>
    <t>Franklin (City)</t>
  </si>
  <si>
    <t>Giles County</t>
  </si>
  <si>
    <t>Halifax County</t>
  </si>
  <si>
    <t>Henrico County</t>
  </si>
  <si>
    <t>James City County</t>
  </si>
  <si>
    <t>Lancaster County</t>
  </si>
  <si>
    <t>Loudoun County</t>
  </si>
  <si>
    <t>Louisa County</t>
  </si>
  <si>
    <t>Lunenburg County</t>
  </si>
  <si>
    <t>Lynchburg (City)</t>
  </si>
  <si>
    <t>Madison County</t>
  </si>
  <si>
    <t>Manassas (City)</t>
  </si>
  <si>
    <t>Mecklenburg County</t>
  </si>
  <si>
    <t>Nelson County</t>
  </si>
  <si>
    <t>New Kent County</t>
  </si>
  <si>
    <t>Nottoway County</t>
  </si>
  <si>
    <t>Petersburg (City)</t>
  </si>
  <si>
    <t>Pittsylvania County</t>
  </si>
  <si>
    <t>Powhatan County</t>
  </si>
  <si>
    <t>Prince William County</t>
  </si>
  <si>
    <t>Smyth County</t>
  </si>
  <si>
    <t>Washington County</t>
  </si>
  <si>
    <t>Wythe County</t>
  </si>
  <si>
    <t>Virginia Counties</t>
  </si>
  <si>
    <t>Actual Grant Amount (Reported on Form 990)</t>
  </si>
  <si>
    <t>Arlington County</t>
  </si>
  <si>
    <t>Avg per capita funding of D Counties in 2020</t>
  </si>
  <si>
    <t>Avg per capita funding of R Counties in 2020</t>
  </si>
  <si>
    <t>D+ 68% more per capita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</si>
</sst>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/>
    <xf numFmtId="44" fontId="3" fillId="0" borderId="1" xfId="2" applyFont="1" applyBorder="1" applyAlignment="1"/>
    <xf numFmtId="3" fontId="4" fillId="0" borderId="1" xfId="0" applyNumberFormat="1" applyFont="1" applyBorder="1" applyAlignment="1">
      <alignment horizontal="center" wrapText="1"/>
    </xf>
    <xf numFmtId="9" fontId="4" fillId="0" borderId="2" xfId="0" applyNumberFormat="1" applyFont="1" applyBorder="1" applyAlignment="1">
      <alignment horizontal="center" wrapText="1"/>
    </xf>
    <xf numFmtId="9" fontId="4" fillId="0" borderId="1" xfId="0" applyNumberFormat="1" applyFont="1" applyBorder="1" applyAlignment="1">
      <alignment horizontal="center" wrapText="1"/>
    </xf>
    <xf numFmtId="3" fontId="0" fillId="0" borderId="0" xfId="0" applyNumberFormat="1"/>
    <xf numFmtId="0" fontId="7" fillId="0" borderId="0" xfId="3" applyFont="1" applyAlignment="1"/>
    <xf numFmtId="6" fontId="0" fillId="0" borderId="0" xfId="0" applyNumberFormat="1"/>
    <xf numFmtId="0" fontId="3" fillId="0" borderId="1" xfId="1" applyNumberFormat="1" applyFont="1" applyBorder="1" applyAlignment="1">
      <alignment horizontal="center"/>
    </xf>
    <xf numFmtId="3" fontId="5" fillId="3" borderId="0" xfId="3" applyNumberFormat="1" applyFont="1" applyFill="1" applyAlignment="1">
      <alignment wrapText="1"/>
    </xf>
    <xf numFmtId="3" fontId="7" fillId="3" borderId="0" xfId="3" applyNumberFormat="1" applyFont="1" applyFill="1" applyAlignment="1">
      <alignment horizontal="right" wrapText="1"/>
    </xf>
    <xf numFmtId="3" fontId="6" fillId="0" borderId="0" xfId="3" applyNumberFormat="1" applyFont="1" applyFill="1" applyAlignment="1"/>
    <xf numFmtId="10" fontId="5" fillId="0" borderId="0" xfId="3" applyNumberFormat="1" applyFont="1" applyFill="1" applyAlignment="1">
      <alignment wrapText="1"/>
    </xf>
    <xf numFmtId="3" fontId="5" fillId="2" borderId="0" xfId="3" applyNumberFormat="1" applyFont="1" applyFill="1" applyAlignment="1">
      <alignment wrapText="1"/>
    </xf>
    <xf numFmtId="3" fontId="6" fillId="0" borderId="0" xfId="3" applyNumberFormat="1" applyFont="1" applyFill="1" applyAlignment="1"/>
    <xf numFmtId="10" fontId="5" fillId="0" borderId="0" xfId="3" applyNumberFormat="1" applyFont="1" applyFill="1" applyAlignment="1">
      <alignment wrapText="1"/>
    </xf>
    <xf numFmtId="0" fontId="0" fillId="0" borderId="0" xfId="0" applyNumberFormat="1"/>
    <xf numFmtId="6" fontId="2" fillId="0" borderId="0" xfId="0" applyNumberFormat="1" applyFont="1"/>
    <xf numFmtId="6" fontId="3" fillId="0" borderId="0" xfId="0" applyNumberFormat="1" applyFont="1"/>
    <xf numFmtId="44" fontId="0" fillId="0" borderId="0" xfId="2" applyFont="1"/>
    <xf numFmtId="3" fontId="4" fillId="0" borderId="1" xfId="0" applyNumberFormat="1" applyFont="1" applyFill="1" applyBorder="1" applyAlignment="1">
      <alignment horizontal="center" wrapText="1"/>
    </xf>
    <xf numFmtId="3" fontId="5" fillId="0" borderId="0" xfId="3" applyNumberFormat="1" applyFont="1" applyFill="1" applyAlignment="1">
      <alignment wrapText="1"/>
    </xf>
    <xf numFmtId="3" fontId="7" fillId="0" borderId="0" xfId="3" applyNumberFormat="1" applyFont="1" applyFill="1" applyAlignment="1">
      <alignment horizontal="right" wrapText="1"/>
    </xf>
    <xf numFmtId="0" fontId="0" fillId="0" borderId="0" xfId="0" applyFill="1"/>
    <xf numFmtId="3" fontId="5" fillId="0" borderId="0" xfId="3" applyNumberFormat="1" applyFont="1" applyFill="1" applyAlignment="1">
      <alignment horizontal="right" wrapText="1"/>
    </xf>
    <xf numFmtId="3" fontId="5" fillId="4" borderId="0" xfId="3" applyNumberFormat="1" applyFont="1" applyFill="1" applyAlignment="1">
      <alignment wrapText="1"/>
    </xf>
    <xf numFmtId="3" fontId="7" fillId="4" borderId="0" xfId="3" applyNumberFormat="1" applyFont="1" applyFill="1" applyAlignment="1">
      <alignment horizontal="right" wrapText="1"/>
    </xf>
    <xf numFmtId="3" fontId="5" fillId="4" borderId="0" xfId="3" applyNumberFormat="1" applyFont="1" applyFill="1" applyAlignment="1">
      <alignment horizontal="right" wrapText="1"/>
    </xf>
    <xf numFmtId="164" fontId="3" fillId="2" borderId="3" xfId="0" applyNumberFormat="1" applyFont="1" applyFill="1" applyBorder="1" applyAlignment="1">
      <alignment wrapText="1"/>
    </xf>
    <xf numFmtId="164" fontId="3" fillId="3" borderId="4" xfId="0" applyNumberFormat="1" applyFont="1" applyFill="1" applyBorder="1"/>
    <xf numFmtId="43" fontId="3" fillId="0" borderId="5" xfId="1" applyFont="1" applyFill="1" applyBorder="1" applyAlignment="1">
      <alignment horizontal="center"/>
    </xf>
    <xf numFmtId="44" fontId="0" fillId="2" borderId="6" xfId="2" applyFont="1" applyFill="1" applyBorder="1"/>
    <xf numFmtId="44" fontId="0" fillId="3" borderId="1" xfId="2" applyFont="1" applyFill="1" applyBorder="1"/>
    <xf numFmtId="0" fontId="9" fillId="2" borderId="7" xfId="0" applyFont="1" applyFill="1" applyBorder="1"/>
    <xf numFmtId="3" fontId="3" fillId="0" borderId="0" xfId="0" applyNumberFormat="1" applyFont="1"/>
    <xf numFmtId="44" fontId="3" fillId="0" borderId="0" xfId="2" applyFont="1"/>
    <xf numFmtId="10" fontId="3" fillId="0" borderId="0" xfId="4" applyNumberFormat="1" applyFont="1"/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1"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zoomScale="85" zoomScaleNormal="85" workbookViewId="0">
      <selection activeCell="C10" sqref="C10"/>
    </sheetView>
  </sheetViews>
  <sheetFormatPr defaultRowHeight="15" x14ac:dyDescent="0.25"/>
  <cols>
    <col min="1" max="1" width="21.42578125" customWidth="1"/>
    <col min="2" max="2" width="13.28515625" customWidth="1"/>
    <col min="3" max="3" width="12.7109375" style="17" customWidth="1"/>
    <col min="4" max="4" width="11.28515625" style="20" customWidth="1"/>
    <col min="5" max="5" width="22.42578125" style="24" customWidth="1"/>
    <col min="6" max="6" width="18.85546875" style="24" customWidth="1"/>
    <col min="7" max="7" width="16.85546875" customWidth="1"/>
    <col min="8" max="8" width="18.85546875" bestFit="1" customWidth="1"/>
    <col min="9" max="9" width="15.85546875" style="24" customWidth="1"/>
    <col min="10" max="10" width="16.140625" style="24" customWidth="1"/>
    <col min="11" max="11" width="15.28515625" customWidth="1"/>
    <col min="12" max="12" width="16" customWidth="1"/>
  </cols>
  <sheetData>
    <row r="1" spans="1:12" ht="27" thickBot="1" x14ac:dyDescent="0.3">
      <c r="A1" s="1" t="s">
        <v>43</v>
      </c>
      <c r="B1" s="2" t="s">
        <v>44</v>
      </c>
      <c r="C1" s="9" t="s">
        <v>0</v>
      </c>
      <c r="D1" s="2" t="s">
        <v>1</v>
      </c>
      <c r="E1" s="21" t="s">
        <v>2</v>
      </c>
      <c r="F1" s="21" t="s">
        <v>3</v>
      </c>
      <c r="G1" s="3" t="s">
        <v>4</v>
      </c>
      <c r="H1" s="4" t="s">
        <v>5</v>
      </c>
      <c r="I1" s="21" t="s">
        <v>6</v>
      </c>
      <c r="J1" s="21" t="s">
        <v>7</v>
      </c>
      <c r="K1" s="3" t="s">
        <v>4</v>
      </c>
      <c r="L1" s="5" t="s">
        <v>5</v>
      </c>
    </row>
    <row r="2" spans="1:12" x14ac:dyDescent="0.25">
      <c r="A2" s="7" t="s">
        <v>8</v>
      </c>
      <c r="B2" s="8">
        <v>201650</v>
      </c>
      <c r="C2" s="6">
        <v>159467</v>
      </c>
      <c r="D2" s="20">
        <f>B2/C2</f>
        <v>1.2645249487354751</v>
      </c>
      <c r="E2" s="22">
        <v>13285</v>
      </c>
      <c r="F2" s="22">
        <v>14544</v>
      </c>
      <c r="G2" s="12">
        <f>F2-E2</f>
        <v>1259</v>
      </c>
      <c r="H2" s="13">
        <f>G2/E2</f>
        <v>9.4768535942792623E-2</v>
      </c>
      <c r="I2" s="14">
        <v>57242</v>
      </c>
      <c r="J2" s="14">
        <v>66240</v>
      </c>
      <c r="K2" s="15">
        <v>8998</v>
      </c>
      <c r="L2" s="16">
        <v>0.15719227140910519</v>
      </c>
    </row>
    <row r="3" spans="1:12" x14ac:dyDescent="0.25">
      <c r="A3" s="7" t="s">
        <v>9</v>
      </c>
      <c r="B3" s="8">
        <v>20228</v>
      </c>
      <c r="C3" s="6">
        <v>31307</v>
      </c>
      <c r="D3" s="20">
        <f>B3/C3</f>
        <v>0.64611748171335481</v>
      </c>
      <c r="E3" s="10">
        <v>9719</v>
      </c>
      <c r="F3" s="10">
        <v>11041</v>
      </c>
      <c r="G3" s="15">
        <f>F3-E3</f>
        <v>1322</v>
      </c>
      <c r="H3" s="16">
        <f>G3/E3</f>
        <v>0.13602222450869431</v>
      </c>
      <c r="I3" s="22">
        <v>5057</v>
      </c>
      <c r="J3" s="22">
        <v>5672</v>
      </c>
      <c r="K3" s="15">
        <v>615</v>
      </c>
      <c r="L3" s="16">
        <v>0.12161360490409334</v>
      </c>
    </row>
    <row r="4" spans="1:12" x14ac:dyDescent="0.25">
      <c r="A4" s="7" t="s">
        <v>10</v>
      </c>
      <c r="B4" s="8">
        <v>9508</v>
      </c>
      <c r="C4" s="6">
        <v>16119</v>
      </c>
      <c r="D4" s="20">
        <f>B4/C4</f>
        <v>0.58986289472051612</v>
      </c>
      <c r="E4" s="10">
        <v>5715</v>
      </c>
      <c r="F4" s="10">
        <v>6702</v>
      </c>
      <c r="G4" s="15">
        <f>F4-E4</f>
        <v>987</v>
      </c>
      <c r="H4" s="16">
        <f>G4/E4</f>
        <v>0.17270341207349083</v>
      </c>
      <c r="I4" s="22">
        <v>2023</v>
      </c>
      <c r="J4" s="22">
        <v>2418</v>
      </c>
      <c r="K4" s="15">
        <v>395</v>
      </c>
      <c r="L4" s="16">
        <v>0.19525457241720218</v>
      </c>
    </row>
    <row r="5" spans="1:12" x14ac:dyDescent="0.25">
      <c r="A5" s="7" t="s">
        <v>45</v>
      </c>
      <c r="B5" s="8">
        <v>256688</v>
      </c>
      <c r="C5" s="6">
        <v>238643</v>
      </c>
      <c r="D5" s="20">
        <f>B5/C5</f>
        <v>1.0756150400388866</v>
      </c>
      <c r="E5" s="22">
        <v>20186</v>
      </c>
      <c r="F5" s="22">
        <v>22318</v>
      </c>
      <c r="G5" s="15">
        <f>F5-E5</f>
        <v>2132</v>
      </c>
      <c r="H5" s="16">
        <f>G5/E5</f>
        <v>0.10561775487961954</v>
      </c>
      <c r="I5" s="14">
        <v>92016</v>
      </c>
      <c r="J5" s="14">
        <v>105344</v>
      </c>
      <c r="K5" s="15">
        <v>13328</v>
      </c>
      <c r="L5" s="16">
        <v>0.14484437489132324</v>
      </c>
    </row>
    <row r="6" spans="1:12" x14ac:dyDescent="0.25">
      <c r="A6" s="7" t="s">
        <v>11</v>
      </c>
      <c r="B6" s="8">
        <v>12275</v>
      </c>
      <c r="C6" s="6">
        <v>20355</v>
      </c>
      <c r="D6" s="20">
        <f>B6/C6</f>
        <v>0.60304593465978873</v>
      </c>
      <c r="E6" s="10">
        <v>7296</v>
      </c>
      <c r="F6" s="10">
        <v>8311</v>
      </c>
      <c r="G6" s="15">
        <f>F6-E6</f>
        <v>1015</v>
      </c>
      <c r="H6" s="16">
        <f>G6/E6</f>
        <v>0.13911732456140352</v>
      </c>
      <c r="I6" s="22">
        <v>1721</v>
      </c>
      <c r="J6" s="22">
        <v>1587</v>
      </c>
      <c r="K6" s="15">
        <v>-134</v>
      </c>
      <c r="L6" s="16">
        <v>-7.7861708309122604E-2</v>
      </c>
    </row>
    <row r="7" spans="1:12" x14ac:dyDescent="0.25">
      <c r="A7" s="7" t="s">
        <v>12</v>
      </c>
      <c r="B7" s="8">
        <v>7369</v>
      </c>
      <c r="C7" s="6">
        <v>6773</v>
      </c>
      <c r="D7" s="20">
        <f>B7/C7</f>
        <v>1.0879964565185294</v>
      </c>
      <c r="E7" s="22">
        <v>1476</v>
      </c>
      <c r="F7" s="22">
        <v>1761</v>
      </c>
      <c r="G7" s="15">
        <f>F7-E7</f>
        <v>285</v>
      </c>
      <c r="H7" s="16">
        <f>G7/E7</f>
        <v>0.19308943089430894</v>
      </c>
      <c r="I7" s="14">
        <v>2496</v>
      </c>
      <c r="J7" s="14">
        <v>2624</v>
      </c>
      <c r="K7" s="15">
        <v>128</v>
      </c>
      <c r="L7" s="16">
        <v>5.128205128205128E-2</v>
      </c>
    </row>
    <row r="8" spans="1:12" x14ac:dyDescent="0.25">
      <c r="A8" s="7" t="s">
        <v>13</v>
      </c>
      <c r="B8" s="18">
        <v>20034</v>
      </c>
      <c r="C8" s="6">
        <v>11529</v>
      </c>
      <c r="D8" s="20">
        <f>B8/C8</f>
        <v>1.7377049180327868</v>
      </c>
      <c r="E8" s="10">
        <v>3479</v>
      </c>
      <c r="F8" s="10">
        <v>3815</v>
      </c>
      <c r="G8" s="15">
        <f>F8-E8</f>
        <v>336</v>
      </c>
      <c r="H8" s="16">
        <f>G8/E8</f>
        <v>9.6579476861166996E-2</v>
      </c>
      <c r="I8" s="22">
        <v>2155</v>
      </c>
      <c r="J8" s="22">
        <v>2317</v>
      </c>
      <c r="K8" s="15">
        <v>162</v>
      </c>
      <c r="L8" s="16">
        <v>7.5174013921113683E-2</v>
      </c>
    </row>
    <row r="9" spans="1:12" x14ac:dyDescent="0.25">
      <c r="A9" s="7" t="s">
        <v>14</v>
      </c>
      <c r="B9" s="8">
        <v>24147</v>
      </c>
      <c r="C9" s="6">
        <v>52552</v>
      </c>
      <c r="D9" s="20">
        <f>B9/C9</f>
        <v>0.4594877454711524</v>
      </c>
      <c r="E9" s="10">
        <v>13349</v>
      </c>
      <c r="F9" s="10">
        <v>16012</v>
      </c>
      <c r="G9" s="15">
        <f>F9-E9</f>
        <v>2663</v>
      </c>
      <c r="H9" s="16">
        <f>G9/E9</f>
        <v>0.19949059854670761</v>
      </c>
      <c r="I9" s="22">
        <v>7759</v>
      </c>
      <c r="J9" s="22">
        <v>10617</v>
      </c>
      <c r="K9" s="15">
        <v>2858</v>
      </c>
      <c r="L9" s="16">
        <v>0.36834643639644282</v>
      </c>
    </row>
    <row r="10" spans="1:12" x14ac:dyDescent="0.25">
      <c r="A10" s="7" t="s">
        <v>15</v>
      </c>
      <c r="B10" s="8">
        <v>7875</v>
      </c>
      <c r="C10" s="6">
        <v>14124</v>
      </c>
      <c r="D10" s="20">
        <f>B10/C10</f>
        <v>0.55756159728122345</v>
      </c>
      <c r="E10" s="10">
        <v>4932</v>
      </c>
      <c r="F10" s="10">
        <v>5748</v>
      </c>
      <c r="G10" s="15">
        <f>F10-E10</f>
        <v>816</v>
      </c>
      <c r="H10" s="16">
        <f>G10/E10</f>
        <v>0.16545012165450121</v>
      </c>
      <c r="I10" s="22">
        <v>1335</v>
      </c>
      <c r="J10" s="22">
        <v>1503</v>
      </c>
      <c r="K10" s="15">
        <v>168</v>
      </c>
      <c r="L10" s="16">
        <v>0.12584269662921349</v>
      </c>
    </row>
    <row r="11" spans="1:12" x14ac:dyDescent="0.25">
      <c r="A11" s="7" t="s">
        <v>16</v>
      </c>
      <c r="B11" s="8">
        <v>6625</v>
      </c>
      <c r="C11" s="6">
        <v>5766</v>
      </c>
      <c r="D11" s="20">
        <f>B11/C11</f>
        <v>1.1489767603191121</v>
      </c>
      <c r="E11" s="22">
        <v>789</v>
      </c>
      <c r="F11" s="22">
        <v>754</v>
      </c>
      <c r="G11" s="15">
        <f>F11-E11</f>
        <v>-35</v>
      </c>
      <c r="H11" s="16">
        <f>G11/E11</f>
        <v>-4.4359949302915085E-2</v>
      </c>
      <c r="I11" s="14">
        <v>1530</v>
      </c>
      <c r="J11" s="14">
        <v>1612</v>
      </c>
      <c r="K11" s="15">
        <v>82</v>
      </c>
      <c r="L11" s="16">
        <v>5.3594771241830062E-2</v>
      </c>
    </row>
    <row r="12" spans="1:12" x14ac:dyDescent="0.25">
      <c r="A12" s="7" t="s">
        <v>17</v>
      </c>
      <c r="B12" s="8">
        <v>14175</v>
      </c>
      <c r="C12" s="6">
        <v>24146</v>
      </c>
      <c r="D12" s="20">
        <f>B12/C12</f>
        <v>0.58705375631574586</v>
      </c>
      <c r="E12" s="22">
        <v>3702</v>
      </c>
      <c r="F12" s="22">
        <v>4007</v>
      </c>
      <c r="G12" s="15">
        <f>F12-E12</f>
        <v>305</v>
      </c>
      <c r="H12" s="16">
        <f>G12/E12</f>
        <v>8.2387898433279302E-2</v>
      </c>
      <c r="I12" s="14">
        <v>7367</v>
      </c>
      <c r="J12" s="14">
        <v>9174</v>
      </c>
      <c r="K12" s="15">
        <v>1807</v>
      </c>
      <c r="L12" s="16">
        <v>0.24528301886792453</v>
      </c>
    </row>
    <row r="13" spans="1:12" x14ac:dyDescent="0.25">
      <c r="A13" s="7" t="s">
        <v>18</v>
      </c>
      <c r="B13" s="18">
        <v>1243241</v>
      </c>
      <c r="C13" s="6">
        <v>1150309</v>
      </c>
      <c r="D13" s="20">
        <f>B13/C13</f>
        <v>1.0807887272028647</v>
      </c>
      <c r="E13" s="22">
        <v>157710</v>
      </c>
      <c r="F13" s="22">
        <v>168401</v>
      </c>
      <c r="G13" s="15">
        <f>F13-E13</f>
        <v>10691</v>
      </c>
      <c r="H13" s="16">
        <f>G13/E13</f>
        <v>6.7788979773001079E-2</v>
      </c>
      <c r="I13" s="14">
        <v>355133</v>
      </c>
      <c r="J13" s="14">
        <v>419943</v>
      </c>
      <c r="K13" s="15">
        <v>64810</v>
      </c>
      <c r="L13" s="16">
        <v>0.18249500891215403</v>
      </c>
    </row>
    <row r="14" spans="1:12" x14ac:dyDescent="0.25">
      <c r="A14" s="7" t="s">
        <v>19</v>
      </c>
      <c r="B14" s="8">
        <v>7353</v>
      </c>
      <c r="C14" s="6">
        <v>15476</v>
      </c>
      <c r="D14" s="20">
        <f>B14/C14</f>
        <v>0.47512277074179377</v>
      </c>
      <c r="E14" s="10">
        <v>5293</v>
      </c>
      <c r="F14" s="10">
        <v>6225</v>
      </c>
      <c r="G14" s="15">
        <f>F14-E14</f>
        <v>932</v>
      </c>
      <c r="H14" s="16">
        <f>G14/E14</f>
        <v>0.17608161723030419</v>
      </c>
      <c r="I14" s="22">
        <v>2300</v>
      </c>
      <c r="J14" s="22">
        <v>3004</v>
      </c>
      <c r="K14" s="15">
        <v>704</v>
      </c>
      <c r="L14" s="16">
        <v>0.30608695652173912</v>
      </c>
    </row>
    <row r="15" spans="1:12" x14ac:dyDescent="0.25">
      <c r="A15" s="7" t="s">
        <v>20</v>
      </c>
      <c r="B15" s="8">
        <v>7838</v>
      </c>
      <c r="C15" s="6">
        <v>8180</v>
      </c>
      <c r="D15" s="20">
        <f>B15/C15</f>
        <v>0.95819070904645476</v>
      </c>
      <c r="E15" s="22">
        <v>1421</v>
      </c>
      <c r="F15" s="22">
        <v>1487</v>
      </c>
      <c r="G15" s="15">
        <f>F15-E15</f>
        <v>66</v>
      </c>
      <c r="H15" s="16">
        <f>G15/E15</f>
        <v>4.6446164672765661E-2</v>
      </c>
      <c r="I15" s="14">
        <v>2519</v>
      </c>
      <c r="J15" s="14">
        <v>2525</v>
      </c>
      <c r="K15" s="15">
        <v>6</v>
      </c>
      <c r="L15" s="16">
        <v>2.3818975784041284E-3</v>
      </c>
    </row>
    <row r="16" spans="1:12" x14ac:dyDescent="0.25">
      <c r="A16" s="7" t="s">
        <v>21</v>
      </c>
      <c r="B16" s="8">
        <v>7959</v>
      </c>
      <c r="C16" s="6">
        <v>16787</v>
      </c>
      <c r="D16" s="20">
        <f>B16/C16</f>
        <v>0.47411687615416692</v>
      </c>
      <c r="E16" s="10">
        <v>5910</v>
      </c>
      <c r="F16" s="10">
        <v>6876</v>
      </c>
      <c r="G16" s="15">
        <f>F16-E16</f>
        <v>966</v>
      </c>
      <c r="H16" s="16">
        <f>G16/E16</f>
        <v>0.16345177664974619</v>
      </c>
      <c r="I16" s="22">
        <v>1950</v>
      </c>
      <c r="J16" s="22">
        <v>2156</v>
      </c>
      <c r="K16" s="15">
        <v>206</v>
      </c>
      <c r="L16" s="16">
        <v>0.10564102564102563</v>
      </c>
    </row>
    <row r="17" spans="1:12" x14ac:dyDescent="0.25">
      <c r="A17" s="7" t="s">
        <v>22</v>
      </c>
      <c r="B17" s="8">
        <v>55270</v>
      </c>
      <c r="C17" s="6">
        <v>34022</v>
      </c>
      <c r="D17" s="20">
        <f>B17/C17</f>
        <v>1.6245370642525425</v>
      </c>
      <c r="E17" s="10">
        <v>9704</v>
      </c>
      <c r="F17" s="10">
        <v>10418</v>
      </c>
      <c r="G17" s="15">
        <f>F17-E17</f>
        <v>714</v>
      </c>
      <c r="H17" s="16">
        <f>G17/E17</f>
        <v>7.3577906018136852E-2</v>
      </c>
      <c r="I17" s="22">
        <v>6897</v>
      </c>
      <c r="J17" s="22">
        <v>7666</v>
      </c>
      <c r="K17" s="15">
        <v>769</v>
      </c>
      <c r="L17" s="16">
        <v>0.111497752646078</v>
      </c>
    </row>
    <row r="18" spans="1:12" x14ac:dyDescent="0.25">
      <c r="A18" s="7" t="s">
        <v>23</v>
      </c>
      <c r="B18" s="8">
        <v>411822</v>
      </c>
      <c r="C18" s="6">
        <v>334389</v>
      </c>
      <c r="D18" s="20">
        <f>B18/C18</f>
        <v>1.2315656316445815</v>
      </c>
      <c r="E18" s="22">
        <v>59857</v>
      </c>
      <c r="F18" s="22">
        <v>63440</v>
      </c>
      <c r="G18" s="15">
        <f>F18-E18</f>
        <v>3583</v>
      </c>
      <c r="H18" s="16">
        <f>G18/E18</f>
        <v>5.9859331406518869E-2</v>
      </c>
      <c r="I18" s="14">
        <v>93935</v>
      </c>
      <c r="J18" s="14">
        <v>116572</v>
      </c>
      <c r="K18" s="15">
        <v>22637</v>
      </c>
      <c r="L18" s="16">
        <v>0.24098578804492468</v>
      </c>
    </row>
    <row r="19" spans="1:12" x14ac:dyDescent="0.25">
      <c r="A19" s="7" t="s">
        <v>24</v>
      </c>
      <c r="B19" s="8">
        <v>38745</v>
      </c>
      <c r="C19" s="6">
        <v>78254</v>
      </c>
      <c r="D19" s="20">
        <f>B19/C19</f>
        <v>0.49511846039819052</v>
      </c>
      <c r="E19" s="10">
        <v>21306</v>
      </c>
      <c r="F19" s="22">
        <v>23153</v>
      </c>
      <c r="G19" s="15">
        <f>F19-E19</f>
        <v>1847</v>
      </c>
      <c r="H19" s="16">
        <f>G19/E19</f>
        <v>8.6689195531775093E-2</v>
      </c>
      <c r="I19" s="22">
        <v>19105</v>
      </c>
      <c r="J19" s="14">
        <v>25553</v>
      </c>
      <c r="K19" s="15">
        <v>6448</v>
      </c>
      <c r="L19" s="16">
        <v>0.33750327139492281</v>
      </c>
    </row>
    <row r="20" spans="1:12" x14ac:dyDescent="0.25">
      <c r="A20" s="7" t="s">
        <v>25</v>
      </c>
      <c r="B20" s="8">
        <v>7408</v>
      </c>
      <c r="C20" s="6">
        <v>10919</v>
      </c>
      <c r="D20" s="20">
        <f>B20/C20</f>
        <v>0.67845040754647856</v>
      </c>
      <c r="E20" s="10">
        <v>3523</v>
      </c>
      <c r="F20" s="10">
        <v>3697</v>
      </c>
      <c r="G20" s="15">
        <f>F20-E20</f>
        <v>174</v>
      </c>
      <c r="H20" s="16">
        <f>G20/E20</f>
        <v>4.9389724666477432E-2</v>
      </c>
      <c r="I20" s="22">
        <v>2869</v>
      </c>
      <c r="J20" s="22">
        <v>3368</v>
      </c>
      <c r="K20" s="15">
        <v>499</v>
      </c>
      <c r="L20" s="16">
        <v>0.17392819797838968</v>
      </c>
    </row>
    <row r="21" spans="1:12" x14ac:dyDescent="0.25">
      <c r="A21" s="7" t="s">
        <v>26</v>
      </c>
      <c r="B21" s="8">
        <v>355760</v>
      </c>
      <c r="C21" s="6">
        <v>420959</v>
      </c>
      <c r="D21" s="20">
        <f>B21/C21</f>
        <v>0.8451179331003732</v>
      </c>
      <c r="E21" s="22">
        <v>69949</v>
      </c>
      <c r="F21" s="22">
        <v>82088</v>
      </c>
      <c r="G21" s="15">
        <f>F21-E21</f>
        <v>12139</v>
      </c>
      <c r="H21" s="16">
        <f>G21/E21</f>
        <v>0.17354072252641209</v>
      </c>
      <c r="I21" s="14">
        <v>100795</v>
      </c>
      <c r="J21" s="14">
        <v>138372</v>
      </c>
      <c r="K21" s="15">
        <v>37577</v>
      </c>
      <c r="L21" s="16">
        <v>0.37280619078327298</v>
      </c>
    </row>
    <row r="22" spans="1:12" x14ac:dyDescent="0.25">
      <c r="A22" s="7" t="s">
        <v>27</v>
      </c>
      <c r="B22" s="18">
        <v>21400</v>
      </c>
      <c r="C22" s="6">
        <v>37596</v>
      </c>
      <c r="D22" s="20">
        <f>B22/C22</f>
        <v>0.56920949037131607</v>
      </c>
      <c r="E22" s="10">
        <v>10528</v>
      </c>
      <c r="F22" s="10">
        <v>13294</v>
      </c>
      <c r="G22" s="15">
        <f>F22-E22</f>
        <v>2766</v>
      </c>
      <c r="H22" s="16">
        <f>G22/E22</f>
        <v>0.26272796352583588</v>
      </c>
      <c r="I22" s="22">
        <v>6212</v>
      </c>
      <c r="J22" s="22">
        <v>8269</v>
      </c>
      <c r="K22" s="15">
        <v>2057</v>
      </c>
      <c r="L22" s="16">
        <v>0.33113329040566647</v>
      </c>
    </row>
    <row r="23" spans="1:12" x14ac:dyDescent="0.25">
      <c r="A23" s="7" t="s">
        <v>28</v>
      </c>
      <c r="B23" s="8">
        <v>9860</v>
      </c>
      <c r="C23" s="6">
        <v>11936</v>
      </c>
      <c r="D23" s="20">
        <f>B23/C23</f>
        <v>0.82607238605898126</v>
      </c>
      <c r="E23" s="10">
        <v>3204</v>
      </c>
      <c r="F23" s="10">
        <v>3537</v>
      </c>
      <c r="G23" s="15">
        <f>F23-E23</f>
        <v>333</v>
      </c>
      <c r="H23" s="16">
        <f>G23/E23</f>
        <v>0.10393258426966293</v>
      </c>
      <c r="I23" s="22">
        <v>2227</v>
      </c>
      <c r="J23" s="22">
        <v>2418</v>
      </c>
      <c r="K23" s="15">
        <v>191</v>
      </c>
      <c r="L23" s="16">
        <v>8.576560395150426E-2</v>
      </c>
    </row>
    <row r="24" spans="1:12" x14ac:dyDescent="0.25">
      <c r="A24" s="7" t="s">
        <v>29</v>
      </c>
      <c r="B24" s="8">
        <v>63882</v>
      </c>
      <c r="C24" s="6">
        <v>79009</v>
      </c>
      <c r="D24" s="20">
        <f>B24/C24</f>
        <v>0.80854079914946397</v>
      </c>
      <c r="E24" s="10">
        <v>17982</v>
      </c>
      <c r="F24" s="22">
        <v>17097</v>
      </c>
      <c r="G24" s="15">
        <f>F24-E24</f>
        <v>-885</v>
      </c>
      <c r="H24" s="16">
        <f>G24/E24</f>
        <v>-4.9215882549215884E-2</v>
      </c>
      <c r="I24" s="22">
        <v>14792</v>
      </c>
      <c r="J24" s="26">
        <v>18048</v>
      </c>
      <c r="K24" s="15">
        <v>3256</v>
      </c>
      <c r="L24" s="16">
        <v>0.22011898323418064</v>
      </c>
    </row>
    <row r="25" spans="1:12" x14ac:dyDescent="0.25">
      <c r="A25" s="7" t="s">
        <v>30</v>
      </c>
      <c r="B25" s="8">
        <v>6129</v>
      </c>
      <c r="C25" s="6">
        <v>13837</v>
      </c>
      <c r="D25" s="20">
        <f>B25/C25</f>
        <v>0.44294283442942833</v>
      </c>
      <c r="E25" s="10">
        <v>4419</v>
      </c>
      <c r="F25" s="10">
        <v>5300</v>
      </c>
      <c r="G25" s="15">
        <f>F25-E25</f>
        <v>881</v>
      </c>
      <c r="H25" s="16">
        <f>G25/E25</f>
        <v>0.19936637248246208</v>
      </c>
      <c r="I25" s="22">
        <v>2203</v>
      </c>
      <c r="J25" s="22">
        <v>2698</v>
      </c>
      <c r="K25" s="15">
        <v>495</v>
      </c>
      <c r="L25" s="16">
        <v>0.22469359963685884</v>
      </c>
    </row>
    <row r="26" spans="1:12" x14ac:dyDescent="0.25">
      <c r="A26" s="7" t="s">
        <v>31</v>
      </c>
      <c r="B26" s="8">
        <v>53797</v>
      </c>
      <c r="C26" s="6">
        <v>42772</v>
      </c>
      <c r="D26" s="20">
        <f>B26/C26</f>
        <v>1.2577620873468625</v>
      </c>
      <c r="E26" s="22">
        <v>5953</v>
      </c>
      <c r="F26" s="22">
        <v>6256</v>
      </c>
      <c r="G26" s="15">
        <f>F26-E26</f>
        <v>303</v>
      </c>
      <c r="H26" s="16">
        <f>G26/E26</f>
        <v>5.0898706534520409E-2</v>
      </c>
      <c r="I26" s="26">
        <v>8423</v>
      </c>
      <c r="J26" s="26">
        <v>10356</v>
      </c>
      <c r="K26" s="15">
        <v>1933</v>
      </c>
      <c r="L26" s="16">
        <v>0.22949068028018521</v>
      </c>
    </row>
    <row r="27" spans="1:12" x14ac:dyDescent="0.25">
      <c r="A27" s="7" t="s">
        <v>32</v>
      </c>
      <c r="B27" s="18">
        <v>22482</v>
      </c>
      <c r="C27" s="6">
        <v>30319</v>
      </c>
      <c r="D27" s="20">
        <f>B27/C27</f>
        <v>0.74151522147828097</v>
      </c>
      <c r="E27" s="10">
        <v>8288</v>
      </c>
      <c r="F27" s="10">
        <v>9266</v>
      </c>
      <c r="G27" s="15">
        <f>F27-E27</f>
        <v>978</v>
      </c>
      <c r="H27" s="16">
        <f>G27/E27</f>
        <v>0.1180019305019305</v>
      </c>
      <c r="I27" s="22">
        <v>6285</v>
      </c>
      <c r="J27" s="22">
        <v>6803</v>
      </c>
      <c r="K27" s="15">
        <v>518</v>
      </c>
      <c r="L27" s="16">
        <v>8.2418456642800314E-2</v>
      </c>
    </row>
    <row r="28" spans="1:12" x14ac:dyDescent="0.25">
      <c r="A28" s="7" t="s">
        <v>33</v>
      </c>
      <c r="B28" s="8">
        <v>8159</v>
      </c>
      <c r="C28" s="6">
        <v>14775</v>
      </c>
      <c r="D28" s="20">
        <f>B28/C28</f>
        <v>0.5522165820642978</v>
      </c>
      <c r="E28" s="10">
        <v>4154</v>
      </c>
      <c r="F28" s="10">
        <v>4812</v>
      </c>
      <c r="G28" s="15">
        <f>F28-E28</f>
        <v>658</v>
      </c>
      <c r="H28" s="16">
        <f>G28/E28</f>
        <v>0.15840154068367837</v>
      </c>
      <c r="I28" s="22">
        <v>3689</v>
      </c>
      <c r="J28" s="22">
        <v>4327</v>
      </c>
      <c r="K28" s="15">
        <v>638</v>
      </c>
      <c r="L28" s="16">
        <v>0.17294659799403633</v>
      </c>
    </row>
    <row r="29" spans="1:12" x14ac:dyDescent="0.25">
      <c r="A29" s="7" t="s">
        <v>34</v>
      </c>
      <c r="B29" s="8">
        <v>9372</v>
      </c>
      <c r="C29" s="6">
        <v>22945</v>
      </c>
      <c r="D29" s="20">
        <f>B29/C29</f>
        <v>0.40845500108956201</v>
      </c>
      <c r="E29" s="10">
        <v>8118</v>
      </c>
      <c r="F29" s="10">
        <v>9631</v>
      </c>
      <c r="G29" s="15">
        <f>F29-E29</f>
        <v>1513</v>
      </c>
      <c r="H29" s="16">
        <f>G29/E29</f>
        <v>0.1863759546686376</v>
      </c>
      <c r="I29" s="22">
        <v>3546</v>
      </c>
      <c r="J29" s="22">
        <v>4621</v>
      </c>
      <c r="K29" s="15">
        <v>1075</v>
      </c>
      <c r="L29" s="16">
        <v>0.30315848843767623</v>
      </c>
    </row>
    <row r="30" spans="1:12" x14ac:dyDescent="0.25">
      <c r="A30" s="7" t="s">
        <v>35</v>
      </c>
      <c r="B30" s="8">
        <v>13978</v>
      </c>
      <c r="C30" s="6">
        <v>15642</v>
      </c>
      <c r="D30" s="20">
        <f>B30/C30</f>
        <v>0.89361974172100755</v>
      </c>
      <c r="E30" s="10">
        <v>3712</v>
      </c>
      <c r="F30" s="10">
        <v>4027</v>
      </c>
      <c r="G30" s="15">
        <f>F30-E30</f>
        <v>315</v>
      </c>
      <c r="H30" s="16">
        <f>G30/E30</f>
        <v>8.4859913793103453E-2</v>
      </c>
      <c r="I30" s="22">
        <v>2829</v>
      </c>
      <c r="J30" s="22">
        <v>2971</v>
      </c>
      <c r="K30" s="15">
        <v>142</v>
      </c>
      <c r="L30" s="16">
        <v>5.0194414987628139E-2</v>
      </c>
    </row>
    <row r="31" spans="1:12" x14ac:dyDescent="0.25">
      <c r="A31" s="7" t="s">
        <v>36</v>
      </c>
      <c r="B31" s="8">
        <v>81890</v>
      </c>
      <c r="C31" s="6">
        <v>33458</v>
      </c>
      <c r="D31" s="20">
        <f>B31/C31</f>
        <v>2.4475461772969096</v>
      </c>
      <c r="E31" s="22">
        <v>1451</v>
      </c>
      <c r="F31" s="22">
        <v>1584</v>
      </c>
      <c r="G31" s="15">
        <f>F31-E31</f>
        <v>133</v>
      </c>
      <c r="H31" s="16">
        <f>G31/E31</f>
        <v>9.1660923501033775E-2</v>
      </c>
      <c r="I31" s="26">
        <v>12021</v>
      </c>
      <c r="J31" s="26">
        <v>12389</v>
      </c>
      <c r="K31" s="15">
        <v>368</v>
      </c>
      <c r="L31" s="16">
        <v>3.0613093752599619E-2</v>
      </c>
    </row>
    <row r="32" spans="1:12" x14ac:dyDescent="0.25">
      <c r="A32" s="7" t="s">
        <v>37</v>
      </c>
      <c r="B32" s="8">
        <v>39376</v>
      </c>
      <c r="C32" s="6">
        <v>60501</v>
      </c>
      <c r="D32" s="20">
        <f>B32/C32</f>
        <v>0.65083221764929511</v>
      </c>
      <c r="E32" s="11">
        <v>21554</v>
      </c>
      <c r="F32" s="11">
        <v>23751</v>
      </c>
      <c r="G32" s="15">
        <f>F32-E32</f>
        <v>2197</v>
      </c>
      <c r="H32" s="16">
        <f>G32/E32</f>
        <v>0.10193003618817853</v>
      </c>
      <c r="I32" s="23">
        <v>9199</v>
      </c>
      <c r="J32" s="25">
        <v>10115</v>
      </c>
      <c r="K32" s="15">
        <v>916</v>
      </c>
      <c r="L32" s="16">
        <v>9.9576040874008051E-2</v>
      </c>
    </row>
    <row r="33" spans="1:12" x14ac:dyDescent="0.25">
      <c r="A33" s="7" t="s">
        <v>38</v>
      </c>
      <c r="B33" s="18">
        <v>13506</v>
      </c>
      <c r="C33" s="6">
        <v>30333</v>
      </c>
      <c r="D33" s="20">
        <f>B33/C33</f>
        <v>0.44525764019384828</v>
      </c>
      <c r="E33" s="11">
        <v>11885</v>
      </c>
      <c r="F33" s="11">
        <v>14055</v>
      </c>
      <c r="G33" s="15">
        <f>F33-E33</f>
        <v>2170</v>
      </c>
      <c r="H33" s="16">
        <f>G33/E33</f>
        <v>0.18258308792595709</v>
      </c>
      <c r="I33" s="23">
        <v>4060</v>
      </c>
      <c r="J33" s="25">
        <v>5320</v>
      </c>
      <c r="K33" s="15">
        <v>1260</v>
      </c>
      <c r="L33" s="16">
        <v>0.31034482758620691</v>
      </c>
    </row>
    <row r="34" spans="1:12" x14ac:dyDescent="0.25">
      <c r="A34" s="7" t="s">
        <v>39</v>
      </c>
      <c r="B34" s="18">
        <v>631431</v>
      </c>
      <c r="C34" s="6">
        <v>482204</v>
      </c>
      <c r="D34" s="20">
        <f>B34/C34</f>
        <v>1.3094686066478087</v>
      </c>
      <c r="E34" s="23">
        <v>71721</v>
      </c>
      <c r="F34" s="23">
        <v>81222</v>
      </c>
      <c r="G34" s="15">
        <f>F34-E34</f>
        <v>9501</v>
      </c>
      <c r="H34" s="16">
        <f>G34/E34</f>
        <v>0.132471661019785</v>
      </c>
      <c r="I34" s="27">
        <v>113144</v>
      </c>
      <c r="J34" s="28">
        <v>142863</v>
      </c>
      <c r="K34" s="15">
        <v>29719</v>
      </c>
      <c r="L34" s="16">
        <v>0.26266527610832213</v>
      </c>
    </row>
    <row r="35" spans="1:12" x14ac:dyDescent="0.25">
      <c r="A35" s="7" t="s">
        <v>40</v>
      </c>
      <c r="B35" s="8">
        <v>14976</v>
      </c>
      <c r="C35" s="6">
        <v>29800</v>
      </c>
      <c r="D35" s="20">
        <f>B35/C35</f>
        <v>0.5025503355704698</v>
      </c>
      <c r="E35" s="11">
        <v>9750</v>
      </c>
      <c r="F35" s="11">
        <v>10963</v>
      </c>
      <c r="G35" s="15">
        <f>F35-E35</f>
        <v>1213</v>
      </c>
      <c r="H35" s="16">
        <f>G35/E35</f>
        <v>0.12441025641025641</v>
      </c>
      <c r="I35" s="23">
        <v>2665</v>
      </c>
      <c r="J35" s="25">
        <v>3008</v>
      </c>
      <c r="K35" s="15">
        <v>343</v>
      </c>
      <c r="L35" s="16">
        <v>0.12870544090056285</v>
      </c>
    </row>
    <row r="36" spans="1:12" x14ac:dyDescent="0.25">
      <c r="A36" s="7" t="s">
        <v>41</v>
      </c>
      <c r="B36" s="8">
        <v>21915</v>
      </c>
      <c r="C36" s="6">
        <v>53935</v>
      </c>
      <c r="D36" s="20">
        <f>B36/C36</f>
        <v>0.4063224251413739</v>
      </c>
      <c r="E36" s="11">
        <v>19320</v>
      </c>
      <c r="F36" s="11">
        <v>21679</v>
      </c>
      <c r="G36" s="15">
        <f>F36-E36</f>
        <v>2359</v>
      </c>
      <c r="H36" s="16">
        <f>G36/E36</f>
        <v>0.12210144927536232</v>
      </c>
      <c r="I36" s="23">
        <v>5553</v>
      </c>
      <c r="J36" s="25">
        <v>6617</v>
      </c>
      <c r="K36" s="15">
        <v>1064</v>
      </c>
      <c r="L36" s="16">
        <v>0.19160813974428237</v>
      </c>
    </row>
    <row r="37" spans="1:12" x14ac:dyDescent="0.25">
      <c r="A37" s="7" t="s">
        <v>42</v>
      </c>
      <c r="B37" s="18">
        <v>5700</v>
      </c>
      <c r="C37" s="6">
        <v>28290</v>
      </c>
      <c r="D37" s="20">
        <f>B37/C37</f>
        <v>0.20148462354188759</v>
      </c>
      <c r="E37" s="11">
        <v>10046</v>
      </c>
      <c r="F37" s="11">
        <v>11733</v>
      </c>
      <c r="G37" s="15">
        <f>F37-E37</f>
        <v>1687</v>
      </c>
      <c r="H37" s="16">
        <f>G37/E37</f>
        <v>0.16792753334660562</v>
      </c>
      <c r="I37" s="23">
        <v>2770</v>
      </c>
      <c r="J37" s="25">
        <v>3143</v>
      </c>
      <c r="K37" s="15">
        <v>373</v>
      </c>
      <c r="L37" s="16">
        <v>0.13465703971119133</v>
      </c>
    </row>
    <row r="38" spans="1:12" x14ac:dyDescent="0.25">
      <c r="B38" s="19">
        <f>SUM(B2:B37)</f>
        <v>3733823</v>
      </c>
      <c r="C38" s="35">
        <f>SUM(C2:C37)</f>
        <v>3637428</v>
      </c>
      <c r="D38" s="36">
        <f>AVERAGE(D2:D37)</f>
        <v>0.83568756343457795</v>
      </c>
      <c r="E38" s="35">
        <f>SUM(E2:E37)</f>
        <v>630686</v>
      </c>
      <c r="F38" s="35">
        <f>SUM(F2:F37)</f>
        <v>699005</v>
      </c>
      <c r="G38" s="35">
        <f>SUM(G2:G37)</f>
        <v>68319</v>
      </c>
      <c r="H38" s="37">
        <f>AVERAGE(H2:H37)</f>
        <v>0.1187812855307217</v>
      </c>
      <c r="I38" s="35">
        <f>SUM(I2:I37)</f>
        <v>965822</v>
      </c>
      <c r="J38" s="35">
        <f>SUM(J2:J37)</f>
        <v>1172233</v>
      </c>
      <c r="K38" s="35">
        <f>SUM(K2:K37)</f>
        <v>206411</v>
      </c>
      <c r="L38" s="37">
        <f>AVERAGE(L2:L37)</f>
        <v>0.1708883935388833</v>
      </c>
    </row>
    <row r="39" spans="1:12" ht="15.75" thickBot="1" x14ac:dyDescent="0.3"/>
    <row r="40" spans="1:12" ht="30" x14ac:dyDescent="0.25">
      <c r="A40" s="29" t="s">
        <v>46</v>
      </c>
      <c r="B40" s="30" t="s">
        <v>47</v>
      </c>
      <c r="C40" s="31"/>
      <c r="G40" s="6"/>
    </row>
    <row r="41" spans="1:12" ht="15.75" thickBot="1" x14ac:dyDescent="0.3">
      <c r="A41" s="32">
        <f>AVERAGE(D2,D5,D7,D11,D12,D13,D15,D18,D19,D21,D24,D26,D31,D34)</f>
        <v>1.1141618638400899</v>
      </c>
      <c r="B41" s="33">
        <f>AVERAGE(D3,D4,D6,D8,D9,D10,D14,D16,D17,D20,D22,D23,D25,D27,D28,D30,D29,D32,D33,D35,D36,D37)</f>
        <v>0.65847664499470693</v>
      </c>
      <c r="C41" s="34" t="s">
        <v>48</v>
      </c>
    </row>
  </sheetData>
  <autoFilter ref="A1:L38" xr:uid="{00000000-0001-0000-0000-000000000000}"/>
  <conditionalFormatting sqref="D2:D37">
    <cfRule type="colorScale" priority="2">
      <colorScale>
        <cfvo type="min"/>
        <cfvo type="max"/>
        <color theme="9" tint="0.79998168889431442"/>
        <color theme="9" tint="-0.249977111117893"/>
      </colorScale>
    </cfRule>
  </conditionalFormatting>
  <conditionalFormatting sqref="J2">
    <cfRule type="expression" dxfId="0" priority="1">
      <formula>"j2&gt;f2"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Admin</cp:lastModifiedBy>
  <dcterms:created xsi:type="dcterms:W3CDTF">2021-12-16T18:37:07Z</dcterms:created>
  <dcterms:modified xsi:type="dcterms:W3CDTF">2022-01-03T15:08:11Z</dcterms:modified>
</cp:coreProperties>
</file>