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rkerThayer\Documents\"/>
    </mc:Choice>
  </mc:AlternateContent>
  <xr:revisionPtr revIDLastSave="0" documentId="13_ncr:1_{9446563C-B1D6-4642-8395-9538425F31BC}" xr6:coauthVersionLast="47" xr6:coauthVersionMax="47" xr10:uidLastSave="{00000000-0000-0000-0000-000000000000}"/>
  <bookViews>
    <workbookView xWindow="6165" yWindow="-16320" windowWidth="29040" windowHeight="15840" xr2:uid="{B9657B23-F07C-4FA3-9548-CC8D0D1A5C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7" i="1" l="1"/>
  <c r="I77" i="1"/>
  <c r="F77" i="1"/>
  <c r="E77" i="1"/>
  <c r="C77" i="1"/>
  <c r="B77" i="1"/>
  <c r="K76" i="1"/>
  <c r="L76" i="1" s="1"/>
  <c r="G76" i="1"/>
  <c r="H76" i="1" s="1"/>
  <c r="K75" i="1"/>
  <c r="L75" i="1" s="1"/>
  <c r="G75" i="1"/>
  <c r="H75" i="1" s="1"/>
  <c r="K74" i="1"/>
  <c r="L74" i="1" s="1"/>
  <c r="G74" i="1"/>
  <c r="H74" i="1" s="1"/>
  <c r="K73" i="1"/>
  <c r="L73" i="1" s="1"/>
  <c r="G73" i="1"/>
  <c r="H73" i="1" s="1"/>
  <c r="K72" i="1"/>
  <c r="L72" i="1" s="1"/>
  <c r="G72" i="1"/>
  <c r="H72" i="1" s="1"/>
  <c r="K71" i="1"/>
  <c r="L71" i="1" s="1"/>
  <c r="G71" i="1"/>
  <c r="H71" i="1" s="1"/>
  <c r="K70" i="1"/>
  <c r="L70" i="1" s="1"/>
  <c r="G70" i="1"/>
  <c r="H70" i="1" s="1"/>
  <c r="K69" i="1"/>
  <c r="L69" i="1" s="1"/>
  <c r="G69" i="1"/>
  <c r="H69" i="1" s="1"/>
  <c r="K67" i="1"/>
  <c r="L67" i="1" s="1"/>
  <c r="G67" i="1"/>
  <c r="H67" i="1" s="1"/>
  <c r="K66" i="1"/>
  <c r="L66" i="1" s="1"/>
  <c r="G66" i="1"/>
  <c r="H66" i="1" s="1"/>
  <c r="K65" i="1"/>
  <c r="L65" i="1" s="1"/>
  <c r="G65" i="1"/>
  <c r="H65" i="1" s="1"/>
  <c r="K64" i="1"/>
  <c r="L64" i="1" s="1"/>
  <c r="G64" i="1"/>
  <c r="H64" i="1" s="1"/>
  <c r="K63" i="1"/>
  <c r="L63" i="1" s="1"/>
  <c r="G63" i="1"/>
  <c r="H63" i="1" s="1"/>
  <c r="K62" i="1"/>
  <c r="L62" i="1" s="1"/>
  <c r="G62" i="1"/>
  <c r="H62" i="1" s="1"/>
  <c r="K61" i="1"/>
  <c r="L61" i="1" s="1"/>
  <c r="G61" i="1"/>
  <c r="H61" i="1" s="1"/>
  <c r="K60" i="1"/>
  <c r="L60" i="1" s="1"/>
  <c r="G60" i="1"/>
  <c r="H60" i="1" s="1"/>
  <c r="K59" i="1"/>
  <c r="L59" i="1" s="1"/>
  <c r="G59" i="1"/>
  <c r="H59" i="1" s="1"/>
  <c r="K58" i="1"/>
  <c r="L58" i="1" s="1"/>
  <c r="G58" i="1"/>
  <c r="H58" i="1" s="1"/>
  <c r="K57" i="1"/>
  <c r="L57" i="1" s="1"/>
  <c r="G57" i="1"/>
  <c r="H57" i="1" s="1"/>
  <c r="K56" i="1"/>
  <c r="L56" i="1" s="1"/>
  <c r="G56" i="1"/>
  <c r="H56" i="1" s="1"/>
  <c r="K55" i="1"/>
  <c r="L55" i="1" s="1"/>
  <c r="G55" i="1"/>
  <c r="H55" i="1" s="1"/>
  <c r="K54" i="1"/>
  <c r="L54" i="1" s="1"/>
  <c r="G54" i="1"/>
  <c r="H54" i="1" s="1"/>
  <c r="K53" i="1"/>
  <c r="L53" i="1" s="1"/>
  <c r="G53" i="1"/>
  <c r="H53" i="1" s="1"/>
  <c r="K52" i="1"/>
  <c r="L52" i="1" s="1"/>
  <c r="G52" i="1"/>
  <c r="H52" i="1" s="1"/>
  <c r="K51" i="1"/>
  <c r="L51" i="1" s="1"/>
  <c r="G51" i="1"/>
  <c r="H51" i="1" s="1"/>
  <c r="K50" i="1"/>
  <c r="L50" i="1" s="1"/>
  <c r="G50" i="1"/>
  <c r="H50" i="1" s="1"/>
  <c r="K49" i="1"/>
  <c r="L49" i="1" s="1"/>
  <c r="G49" i="1"/>
  <c r="H49" i="1" s="1"/>
  <c r="K48" i="1"/>
  <c r="L48" i="1" s="1"/>
  <c r="G48" i="1"/>
  <c r="H48" i="1" s="1"/>
  <c r="K47" i="1"/>
  <c r="L47" i="1" s="1"/>
  <c r="G47" i="1"/>
  <c r="H47" i="1" s="1"/>
  <c r="K46" i="1"/>
  <c r="L46" i="1" s="1"/>
  <c r="G46" i="1"/>
  <c r="H46" i="1" s="1"/>
  <c r="K45" i="1"/>
  <c r="L45" i="1" s="1"/>
  <c r="G45" i="1"/>
  <c r="H45" i="1" s="1"/>
  <c r="K44" i="1"/>
  <c r="L44" i="1" s="1"/>
  <c r="G44" i="1"/>
  <c r="H44" i="1" s="1"/>
  <c r="K43" i="1"/>
  <c r="L43" i="1" s="1"/>
  <c r="G43" i="1"/>
  <c r="H43" i="1" s="1"/>
  <c r="K42" i="1"/>
  <c r="L42" i="1" s="1"/>
  <c r="G42" i="1"/>
  <c r="H42" i="1" s="1"/>
  <c r="K41" i="1"/>
  <c r="L41" i="1" s="1"/>
  <c r="G41" i="1"/>
  <c r="H41" i="1" s="1"/>
  <c r="K40" i="1"/>
  <c r="L40" i="1" s="1"/>
  <c r="G40" i="1"/>
  <c r="H40" i="1" s="1"/>
  <c r="K39" i="1"/>
  <c r="L39" i="1" s="1"/>
  <c r="G39" i="1"/>
  <c r="H39" i="1" s="1"/>
  <c r="K38" i="1"/>
  <c r="L38" i="1" s="1"/>
  <c r="G38" i="1"/>
  <c r="H38" i="1" s="1"/>
  <c r="K36" i="1"/>
  <c r="L36" i="1" s="1"/>
  <c r="G36" i="1"/>
  <c r="H36" i="1" s="1"/>
  <c r="K35" i="1"/>
  <c r="L35" i="1" s="1"/>
  <c r="G35" i="1"/>
  <c r="H35" i="1" s="1"/>
  <c r="K34" i="1"/>
  <c r="L34" i="1" s="1"/>
  <c r="G34" i="1"/>
  <c r="H34" i="1" s="1"/>
  <c r="K33" i="1"/>
  <c r="L33" i="1" s="1"/>
  <c r="G33" i="1"/>
  <c r="H33" i="1" s="1"/>
  <c r="K32" i="1"/>
  <c r="L32" i="1" s="1"/>
  <c r="G32" i="1"/>
  <c r="H32" i="1" s="1"/>
  <c r="J25" i="1"/>
  <c r="I25" i="1"/>
  <c r="K24" i="1"/>
  <c r="L24" i="1" s="1"/>
  <c r="K23" i="1"/>
  <c r="L23" i="1" s="1"/>
  <c r="K22" i="1"/>
  <c r="L22" i="1" s="1"/>
  <c r="K68" i="1"/>
  <c r="L68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37" i="1"/>
  <c r="L37" i="1" s="1"/>
  <c r="K5" i="1"/>
  <c r="L5" i="1" s="1"/>
  <c r="K4" i="1"/>
  <c r="L4" i="1" s="1"/>
  <c r="K3" i="1"/>
  <c r="L3" i="1" s="1"/>
  <c r="G24" i="1"/>
  <c r="H24" i="1" s="1"/>
  <c r="G23" i="1"/>
  <c r="H23" i="1" s="1"/>
  <c r="G22" i="1"/>
  <c r="H22" i="1" s="1"/>
  <c r="G68" i="1"/>
  <c r="H68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37" i="1"/>
  <c r="H37" i="1" s="1"/>
  <c r="G5" i="1"/>
  <c r="H5" i="1" s="1"/>
  <c r="G4" i="1"/>
  <c r="H4" i="1" s="1"/>
  <c r="G3" i="1"/>
  <c r="H3" i="1" s="1"/>
  <c r="F25" i="1"/>
  <c r="E25" i="1"/>
  <c r="B25" i="1"/>
  <c r="C25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3" i="1"/>
  <c r="A28" i="1" s="1"/>
  <c r="B28" i="1" l="1"/>
  <c r="D77" i="1"/>
  <c r="K77" i="1"/>
  <c r="L77" i="1" s="1"/>
  <c r="G25" i="1"/>
  <c r="H25" i="1" s="1"/>
  <c r="K25" i="1"/>
  <c r="L25" i="1" s="1"/>
  <c r="G77" i="1"/>
  <c r="H77" i="1" s="1"/>
  <c r="D25" i="1"/>
</calcChain>
</file>

<file path=xl/sharedStrings.xml><?xml version="1.0" encoding="utf-8"?>
<sst xmlns="http://schemas.openxmlformats.org/spreadsheetml/2006/main" count="98" uniqueCount="87">
  <si>
    <t>PA Department of State</t>
  </si>
  <si>
    <t>Allegheny</t>
  </si>
  <si>
    <t>Armstrong</t>
  </si>
  <si>
    <t>Berks</t>
  </si>
  <si>
    <t>Bucks</t>
  </si>
  <si>
    <t>Centre</t>
  </si>
  <si>
    <t>Chester</t>
  </si>
  <si>
    <t>Dauphin</t>
  </si>
  <si>
    <t>Delaware</t>
  </si>
  <si>
    <t>Erie</t>
  </si>
  <si>
    <t>Juniata</t>
  </si>
  <si>
    <t>Lancaster</t>
  </si>
  <si>
    <t>Lehigh</t>
  </si>
  <si>
    <t>Luzerne</t>
  </si>
  <si>
    <t>Mercer</t>
  </si>
  <si>
    <t>Mifflin</t>
  </si>
  <si>
    <t>Monroe</t>
  </si>
  <si>
    <t>Montgomery</t>
  </si>
  <si>
    <t>Northumberland</t>
  </si>
  <si>
    <t>Philadelphia</t>
  </si>
  <si>
    <t>Pike</t>
  </si>
  <si>
    <t>Somerset</t>
  </si>
  <si>
    <t>Venango</t>
  </si>
  <si>
    <t>Wayne</t>
  </si>
  <si>
    <t>York</t>
  </si>
  <si>
    <t>Counties With Funding</t>
  </si>
  <si>
    <t>Population (2020 Census)</t>
  </si>
  <si>
    <t>Grant Giving Per Capita</t>
  </si>
  <si>
    <t>Total</t>
  </si>
  <si>
    <t>2016 Votes (Rep)</t>
  </si>
  <si>
    <t>2020 Votes (Rep)</t>
  </si>
  <si>
    <t>Votes Changed 2016-20</t>
  </si>
  <si>
    <t>% Change 2016-20</t>
  </si>
  <si>
    <t>2016 Votes (Dem)</t>
  </si>
  <si>
    <t>2020 Votes (Dem)</t>
  </si>
  <si>
    <t>Counties Without Funding</t>
  </si>
  <si>
    <t>Adams</t>
  </si>
  <si>
    <t>Beaver</t>
  </si>
  <si>
    <t>Bedford</t>
  </si>
  <si>
    <t>Blair</t>
  </si>
  <si>
    <t>Bradford</t>
  </si>
  <si>
    <t>Butler</t>
  </si>
  <si>
    <t>Cambria</t>
  </si>
  <si>
    <t>Cameron</t>
  </si>
  <si>
    <t>Carbon</t>
  </si>
  <si>
    <t>Clarion</t>
  </si>
  <si>
    <t>Clearfield</t>
  </si>
  <si>
    <t>Clinton</t>
  </si>
  <si>
    <t>Columbia</t>
  </si>
  <si>
    <t>Crawford</t>
  </si>
  <si>
    <t>Cumberland</t>
  </si>
  <si>
    <t>Elk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</si>
  <si>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</si>
  <si>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</si>
  <si>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</si>
  <si>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</si>
  <si>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</si>
  <si>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</si>
  <si>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</si>
  <si>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</si>
  <si>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Lackawanna</t>
  </si>
  <si>
    <t>Lawrence</t>
  </si>
  <si>
    <t>Lebanon</t>
  </si>
  <si>
    <t>Lycoming</t>
  </si>
  <si>
    <t>McKean</t>
  </si>
  <si>
    <t>Montour</t>
  </si>
  <si>
    <t>Northampton</t>
  </si>
  <si>
    <t>Perry</t>
  </si>
  <si>
    <t>Potter</t>
  </si>
  <si>
    <t>Schuylkill</t>
  </si>
  <si>
    <t>Snyder</t>
  </si>
  <si>
    <t>Sullivan</t>
  </si>
  <si>
    <t>Susquehanna</t>
  </si>
  <si>
    <t>Tioga</t>
  </si>
  <si>
    <t>Union</t>
  </si>
  <si>
    <t>Warren</t>
  </si>
  <si>
    <t>Washington</t>
  </si>
  <si>
    <t>Westmoreland</t>
  </si>
  <si>
    <t>Wyoming</t>
  </si>
  <si>
    <t>TOTAL:</t>
  </si>
  <si>
    <t>Grant Amount (Reported on Form 990)</t>
  </si>
  <si>
    <t>(Grants/Total State Population)</t>
  </si>
  <si>
    <t>Avg per capita funding of D Counties in 2020</t>
  </si>
  <si>
    <t>Avg per capita funding of R Counties in 2020</t>
  </si>
  <si>
    <t>Percent difference</t>
  </si>
  <si>
    <t>N/A</t>
  </si>
  <si>
    <t>D+ 375% more per capita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</si>
</sst>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232323"/>
      <name val="Arial"/>
      <family val="2"/>
    </font>
    <font>
      <sz val="11"/>
      <color theme="8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5" tint="0.39997558519241921"/>
        <bgColor rgb="FFE0666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rgb="FF6D9EEB"/>
      </patternFill>
    </fill>
    <fill>
      <patternFill patternType="solid">
        <fgColor theme="0"/>
        <bgColor rgb="FF6D9EEB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164" fontId="4" fillId="0" borderId="0" xfId="0" applyNumberFormat="1" applyFont="1" applyAlignment="1">
      <alignment wrapText="1"/>
    </xf>
    <xf numFmtId="164" fontId="4" fillId="0" borderId="0" xfId="0" applyNumberFormat="1" applyFont="1"/>
    <xf numFmtId="0" fontId="6" fillId="0" borderId="0" xfId="0" applyFont="1"/>
    <xf numFmtId="165" fontId="6" fillId="0" borderId="0" xfId="0" applyNumberFormat="1" applyFont="1" applyAlignment="1">
      <alignment wrapText="1"/>
    </xf>
    <xf numFmtId="0" fontId="2" fillId="0" borderId="0" xfId="0" applyFont="1"/>
    <xf numFmtId="0" fontId="3" fillId="0" borderId="0" xfId="0" applyFont="1"/>
    <xf numFmtId="164" fontId="6" fillId="0" borderId="0" xfId="0" applyNumberFormat="1" applyFont="1" applyAlignment="1">
      <alignment wrapText="1"/>
    </xf>
    <xf numFmtId="43" fontId="0" fillId="0" borderId="0" xfId="1" applyFont="1" applyAlignment="1">
      <alignment horizontal="center"/>
    </xf>
    <xf numFmtId="0" fontId="4" fillId="2" borderId="0" xfId="0" applyFont="1" applyFill="1"/>
    <xf numFmtId="44" fontId="3" fillId="0" borderId="0" xfId="2" applyFont="1"/>
    <xf numFmtId="44" fontId="0" fillId="0" borderId="0" xfId="2" applyFont="1"/>
    <xf numFmtId="0" fontId="7" fillId="0" borderId="1" xfId="0" applyFont="1" applyBorder="1"/>
    <xf numFmtId="164" fontId="3" fillId="0" borderId="1" xfId="0" applyNumberFormat="1" applyFont="1" applyBorder="1"/>
    <xf numFmtId="43" fontId="3" fillId="0" borderId="1" xfId="1" applyFont="1" applyBorder="1" applyAlignment="1">
      <alignment horizontal="center"/>
    </xf>
    <xf numFmtId="3" fontId="8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wrapText="1"/>
    </xf>
    <xf numFmtId="3" fontId="5" fillId="3" borderId="0" xfId="0" applyNumberFormat="1" applyFont="1" applyFill="1" applyAlignment="1">
      <alignment wrapText="1"/>
    </xf>
    <xf numFmtId="3" fontId="5" fillId="4" borderId="0" xfId="0" applyNumberFormat="1" applyFont="1" applyFill="1" applyAlignment="1">
      <alignment wrapText="1"/>
    </xf>
    <xf numFmtId="3" fontId="7" fillId="0" borderId="2" xfId="0" applyNumberFormat="1" applyFont="1" applyBorder="1" applyAlignment="1">
      <alignment wrapText="1"/>
    </xf>
    <xf numFmtId="9" fontId="8" fillId="0" borderId="3" xfId="0" applyNumberFormat="1" applyFont="1" applyBorder="1" applyAlignment="1">
      <alignment horizontal="center" wrapText="1"/>
    </xf>
    <xf numFmtId="9" fontId="5" fillId="0" borderId="3" xfId="0" applyNumberFormat="1" applyFont="1" applyBorder="1" applyAlignment="1">
      <alignment wrapText="1"/>
    </xf>
    <xf numFmtId="3" fontId="4" fillId="0" borderId="0" xfId="0" applyNumberFormat="1" applyFont="1" applyAlignment="1">
      <alignment wrapText="1"/>
    </xf>
    <xf numFmtId="9" fontId="4" fillId="0" borderId="3" xfId="0" applyNumberFormat="1" applyFont="1" applyBorder="1" applyAlignment="1">
      <alignment wrapText="1"/>
    </xf>
    <xf numFmtId="9" fontId="7" fillId="0" borderId="4" xfId="0" applyNumberFormat="1" applyFont="1" applyBorder="1" applyAlignment="1">
      <alignment wrapText="1"/>
    </xf>
    <xf numFmtId="9" fontId="8" fillId="0" borderId="0" xfId="0" applyNumberFormat="1" applyFont="1" applyAlignment="1">
      <alignment horizontal="center" wrapText="1"/>
    </xf>
    <xf numFmtId="9" fontId="5" fillId="0" borderId="0" xfId="0" applyNumberFormat="1" applyFont="1" applyAlignment="1">
      <alignment wrapText="1"/>
    </xf>
    <xf numFmtId="3" fontId="5" fillId="5" borderId="0" xfId="0" applyNumberFormat="1" applyFont="1" applyFill="1" applyAlignment="1">
      <alignment wrapText="1"/>
    </xf>
    <xf numFmtId="9" fontId="4" fillId="0" borderId="0" xfId="0" applyNumberFormat="1" applyFont="1" applyAlignment="1">
      <alignment wrapText="1"/>
    </xf>
    <xf numFmtId="3" fontId="5" fillId="6" borderId="0" xfId="0" applyNumberFormat="1" applyFont="1" applyFill="1" applyAlignment="1">
      <alignment wrapText="1"/>
    </xf>
    <xf numFmtId="166" fontId="5" fillId="0" borderId="0" xfId="1" applyNumberFormat="1" applyFont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0" fontId="9" fillId="0" borderId="0" xfId="0" applyFont="1"/>
    <xf numFmtId="164" fontId="10" fillId="0" borderId="0" xfId="0" applyNumberFormat="1" applyFont="1" applyAlignment="1">
      <alignment wrapText="1"/>
    </xf>
    <xf numFmtId="3" fontId="5" fillId="7" borderId="0" xfId="0" applyNumberFormat="1" applyFont="1" applyFill="1" applyAlignment="1">
      <alignment wrapText="1"/>
    </xf>
    <xf numFmtId="0" fontId="7" fillId="0" borderId="5" xfId="0" applyFont="1" applyBorder="1"/>
    <xf numFmtId="164" fontId="7" fillId="0" borderId="2" xfId="0" applyNumberFormat="1" applyFont="1" applyBorder="1" applyAlignment="1">
      <alignment wrapText="1"/>
    </xf>
    <xf numFmtId="166" fontId="8" fillId="0" borderId="2" xfId="1" applyNumberFormat="1" applyFont="1" applyFill="1" applyBorder="1" applyAlignment="1">
      <alignment wrapText="1"/>
    </xf>
    <xf numFmtId="165" fontId="8" fillId="0" borderId="4" xfId="0" applyNumberFormat="1" applyFont="1" applyBorder="1" applyAlignment="1">
      <alignment wrapText="1"/>
    </xf>
    <xf numFmtId="0" fontId="7" fillId="0" borderId="0" xfId="0" applyFont="1" applyBorder="1"/>
    <xf numFmtId="43" fontId="3" fillId="0" borderId="0" xfId="1" applyFont="1" applyBorder="1" applyAlignment="1">
      <alignment horizontal="center"/>
    </xf>
    <xf numFmtId="44" fontId="3" fillId="0" borderId="0" xfId="2" applyFont="1" applyBorder="1"/>
    <xf numFmtId="3" fontId="7" fillId="0" borderId="0" xfId="0" applyNumberFormat="1" applyFont="1" applyBorder="1" applyAlignment="1">
      <alignment wrapText="1"/>
    </xf>
    <xf numFmtId="9" fontId="7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43" fontId="3" fillId="0" borderId="0" xfId="1" applyFont="1" applyAlignment="1">
      <alignment horizontal="center" wrapText="1"/>
    </xf>
    <xf numFmtId="164" fontId="4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9" fontId="5" fillId="0" borderId="0" xfId="0" applyNumberFormat="1" applyFont="1" applyBorder="1" applyAlignment="1">
      <alignment wrapText="1"/>
    </xf>
    <xf numFmtId="44" fontId="0" fillId="0" borderId="0" xfId="2" applyFont="1" applyBorder="1"/>
    <xf numFmtId="0" fontId="0" fillId="0" borderId="0" xfId="0" applyBorder="1"/>
    <xf numFmtId="44" fontId="3" fillId="0" borderId="2" xfId="2" applyFont="1" applyBorder="1"/>
    <xf numFmtId="164" fontId="3" fillId="7" borderId="7" xfId="0" applyNumberFormat="1" applyFont="1" applyFill="1" applyBorder="1" applyAlignment="1">
      <alignment wrapText="1"/>
    </xf>
    <xf numFmtId="44" fontId="3" fillId="7" borderId="10" xfId="2" applyFont="1" applyFill="1" applyBorder="1" applyAlignment="1">
      <alignment horizontal="center"/>
    </xf>
    <xf numFmtId="164" fontId="3" fillId="4" borderId="8" xfId="0" applyNumberFormat="1" applyFont="1" applyFill="1" applyBorder="1" applyAlignment="1"/>
    <xf numFmtId="44" fontId="7" fillId="4" borderId="6" xfId="2" applyFont="1" applyFill="1" applyBorder="1" applyAlignment="1">
      <alignment wrapText="1"/>
    </xf>
    <xf numFmtId="43" fontId="3" fillId="0" borderId="9" xfId="1" applyFont="1" applyFill="1" applyBorder="1" applyAlignment="1">
      <alignment horizontal="center"/>
    </xf>
    <xf numFmtId="43" fontId="11" fillId="7" borderId="11" xfId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A2D43-B8E5-4D79-BD27-450459F4ECFF}">
  <dimension ref="A1:L78"/>
  <sheetViews>
    <sheetView tabSelected="1" zoomScaleNormal="100" workbookViewId="0">
      <selection activeCell="C29" sqref="C29"/>
    </sheetView>
  </sheetViews>
  <sheetFormatPr defaultRowHeight="14.25" x14ac:dyDescent="0.45"/>
  <cols>
    <col min="1" max="1" width="35.73046875" bestFit="1" customWidth="1"/>
    <col min="2" max="2" width="37.6640625" bestFit="1" customWidth="1"/>
    <col min="3" max="3" width="22.86328125" style="9" bestFit="1" customWidth="1"/>
    <col min="4" max="4" width="26.86328125" style="12" bestFit="1" customWidth="1"/>
    <col min="5" max="5" width="8.796875" bestFit="1" customWidth="1"/>
  </cols>
  <sheetData>
    <row r="1" spans="1:12" s="7" customFormat="1" ht="57" x14ac:dyDescent="0.45">
      <c r="A1" s="7" t="s">
        <v>25</v>
      </c>
      <c r="B1" s="45" t="s">
        <v>80</v>
      </c>
      <c r="C1" s="46" t="s">
        <v>26</v>
      </c>
      <c r="D1" s="11" t="s">
        <v>27</v>
      </c>
      <c r="E1" s="16" t="s">
        <v>29</v>
      </c>
      <c r="F1" s="16" t="s">
        <v>30</v>
      </c>
      <c r="G1" s="16" t="s">
        <v>31</v>
      </c>
      <c r="H1" s="21" t="s">
        <v>32</v>
      </c>
      <c r="I1" s="16" t="s">
        <v>33</v>
      </c>
      <c r="J1" s="16" t="s">
        <v>34</v>
      </c>
      <c r="K1" s="16" t="s">
        <v>31</v>
      </c>
      <c r="L1" s="26" t="s">
        <v>32</v>
      </c>
    </row>
    <row r="2" spans="1:12" x14ac:dyDescent="0.45">
      <c r="A2" s="4" t="s">
        <v>0</v>
      </c>
      <c r="B2" s="8">
        <v>2440000</v>
      </c>
      <c r="C2" s="9" t="s">
        <v>85</v>
      </c>
      <c r="D2" s="12" t="s">
        <v>85</v>
      </c>
      <c r="E2" s="12" t="s">
        <v>85</v>
      </c>
      <c r="F2" s="12" t="s">
        <v>85</v>
      </c>
      <c r="G2" s="12" t="s">
        <v>85</v>
      </c>
      <c r="H2" s="12" t="s">
        <v>85</v>
      </c>
      <c r="I2" s="12" t="s">
        <v>85</v>
      </c>
      <c r="J2" s="12" t="s">
        <v>85</v>
      </c>
      <c r="K2" s="12" t="s">
        <v>85</v>
      </c>
      <c r="L2" s="12" t="s">
        <v>85</v>
      </c>
    </row>
    <row r="3" spans="1:12" x14ac:dyDescent="0.45">
      <c r="A3" s="1" t="s">
        <v>1</v>
      </c>
      <c r="B3" s="2">
        <v>2052251</v>
      </c>
      <c r="C3" s="9">
        <v>1250578</v>
      </c>
      <c r="D3" s="12">
        <f>B3/C3</f>
        <v>1.6410419821874365</v>
      </c>
      <c r="E3" s="17">
        <v>257488</v>
      </c>
      <c r="F3" s="17">
        <v>282324</v>
      </c>
      <c r="G3" s="23">
        <f t="shared" ref="G3:G25" si="0">F3-E3</f>
        <v>24836</v>
      </c>
      <c r="H3" s="24">
        <f t="shared" ref="H3:H25" si="1">G3/E3</f>
        <v>9.6454980426272291E-2</v>
      </c>
      <c r="I3" s="28">
        <v>363017</v>
      </c>
      <c r="J3" s="28">
        <v>429065</v>
      </c>
      <c r="K3" s="23">
        <f t="shared" ref="K3:K25" si="2">J3-I3</f>
        <v>66048</v>
      </c>
      <c r="L3" s="29">
        <f t="shared" ref="L3:L25" si="3">K3/I3</f>
        <v>0.18194189252844908</v>
      </c>
    </row>
    <row r="4" spans="1:12" x14ac:dyDescent="0.45">
      <c r="A4" s="1" t="s">
        <v>2</v>
      </c>
      <c r="B4" s="2">
        <v>27077.5</v>
      </c>
      <c r="C4" s="9">
        <v>65558</v>
      </c>
      <c r="D4" s="12">
        <f t="shared" ref="D4:D24" si="4">B4/C4</f>
        <v>0.4130312090057659</v>
      </c>
      <c r="E4" s="18">
        <v>22676</v>
      </c>
      <c r="F4" s="18">
        <v>27489</v>
      </c>
      <c r="G4" s="23">
        <f t="shared" si="0"/>
        <v>4813</v>
      </c>
      <c r="H4" s="24">
        <f t="shared" si="1"/>
        <v>0.21225083789028049</v>
      </c>
      <c r="I4" s="17">
        <v>6849</v>
      </c>
      <c r="J4" s="17">
        <v>8457</v>
      </c>
      <c r="K4" s="23">
        <f t="shared" si="2"/>
        <v>1608</v>
      </c>
      <c r="L4" s="29">
        <f t="shared" si="3"/>
        <v>0.23477879982479194</v>
      </c>
    </row>
    <row r="5" spans="1:12" ht="15" customHeight="1" x14ac:dyDescent="0.45">
      <c r="A5" s="1" t="s">
        <v>3</v>
      </c>
      <c r="B5" s="2">
        <v>470929</v>
      </c>
      <c r="C5" s="9">
        <v>428849</v>
      </c>
      <c r="D5" s="12">
        <f t="shared" si="4"/>
        <v>1.098123115595466</v>
      </c>
      <c r="E5" s="18">
        <v>93094</v>
      </c>
      <c r="F5" s="18">
        <v>109736</v>
      </c>
      <c r="G5" s="23">
        <f t="shared" si="0"/>
        <v>16642</v>
      </c>
      <c r="H5" s="24">
        <f t="shared" si="1"/>
        <v>0.17876554880013751</v>
      </c>
      <c r="I5" s="17">
        <v>75169</v>
      </c>
      <c r="J5" s="17">
        <v>92895</v>
      </c>
      <c r="K5" s="23">
        <f t="shared" si="2"/>
        <v>17726</v>
      </c>
      <c r="L5" s="29">
        <f t="shared" si="3"/>
        <v>0.23581529619923106</v>
      </c>
    </row>
    <row r="6" spans="1:12" x14ac:dyDescent="0.45">
      <c r="A6" s="1" t="s">
        <v>5</v>
      </c>
      <c r="B6" s="2">
        <v>863829</v>
      </c>
      <c r="C6" s="9">
        <v>158172</v>
      </c>
      <c r="D6" s="12">
        <f t="shared" si="4"/>
        <v>5.461326909946135</v>
      </c>
      <c r="E6" s="17">
        <v>35099</v>
      </c>
      <c r="F6" s="17">
        <v>36372</v>
      </c>
      <c r="G6" s="23">
        <f t="shared" si="0"/>
        <v>1273</v>
      </c>
      <c r="H6" s="24">
        <f t="shared" si="1"/>
        <v>3.6268839568078866E-2</v>
      </c>
      <c r="I6" s="28">
        <v>36555</v>
      </c>
      <c r="J6" s="28">
        <v>40055</v>
      </c>
      <c r="K6" s="23">
        <f t="shared" si="2"/>
        <v>3500</v>
      </c>
      <c r="L6" s="29">
        <f t="shared" si="3"/>
        <v>9.5746135959513062E-2</v>
      </c>
    </row>
    <row r="7" spans="1:12" x14ac:dyDescent="0.45">
      <c r="A7" s="1" t="s">
        <v>6</v>
      </c>
      <c r="B7" s="2">
        <v>2558080</v>
      </c>
      <c r="C7" s="9">
        <v>534413</v>
      </c>
      <c r="D7" s="12">
        <f t="shared" si="4"/>
        <v>4.7867099041378109</v>
      </c>
      <c r="E7" s="17">
        <v>115582</v>
      </c>
      <c r="F7" s="17">
        <v>128565</v>
      </c>
      <c r="G7" s="23">
        <f t="shared" si="0"/>
        <v>12983</v>
      </c>
      <c r="H7" s="24">
        <f t="shared" si="1"/>
        <v>0.11232717897250437</v>
      </c>
      <c r="I7" s="28">
        <v>140188</v>
      </c>
      <c r="J7" s="28">
        <v>182372</v>
      </c>
      <c r="K7" s="23">
        <f t="shared" si="2"/>
        <v>42184</v>
      </c>
      <c r="L7" s="29">
        <f t="shared" si="3"/>
        <v>0.30091020629440468</v>
      </c>
    </row>
    <row r="8" spans="1:12" x14ac:dyDescent="0.45">
      <c r="A8" s="1" t="s">
        <v>7</v>
      </c>
      <c r="B8" s="2">
        <v>482165</v>
      </c>
      <c r="C8" s="9">
        <v>286401</v>
      </c>
      <c r="D8" s="12">
        <f t="shared" si="4"/>
        <v>1.6835311329220219</v>
      </c>
      <c r="E8" s="17">
        <v>60620</v>
      </c>
      <c r="F8" s="17">
        <v>66408</v>
      </c>
      <c r="G8" s="23">
        <f t="shared" si="0"/>
        <v>5788</v>
      </c>
      <c r="H8" s="24">
        <f t="shared" si="1"/>
        <v>9.54800395908941E-2</v>
      </c>
      <c r="I8" s="28">
        <v>64287</v>
      </c>
      <c r="J8" s="28">
        <v>78983</v>
      </c>
      <c r="K8" s="23">
        <f t="shared" si="2"/>
        <v>14696</v>
      </c>
      <c r="L8" s="29">
        <f t="shared" si="3"/>
        <v>0.22859987244699551</v>
      </c>
    </row>
    <row r="9" spans="1:12" x14ac:dyDescent="0.45">
      <c r="A9" s="4" t="s">
        <v>8</v>
      </c>
      <c r="B9" s="8">
        <v>2172858</v>
      </c>
      <c r="C9" s="9">
        <v>576830</v>
      </c>
      <c r="D9" s="12">
        <f t="shared" si="4"/>
        <v>3.766894925714682</v>
      </c>
      <c r="E9" s="17">
        <v>106559</v>
      </c>
      <c r="F9" s="17">
        <v>118532</v>
      </c>
      <c r="G9" s="23">
        <f t="shared" si="0"/>
        <v>11973</v>
      </c>
      <c r="H9" s="24">
        <f t="shared" si="1"/>
        <v>0.11236028866637263</v>
      </c>
      <c r="I9" s="28">
        <v>169169</v>
      </c>
      <c r="J9" s="28">
        <v>206423</v>
      </c>
      <c r="K9" s="23">
        <f t="shared" si="2"/>
        <v>37254</v>
      </c>
      <c r="L9" s="29">
        <f t="shared" si="3"/>
        <v>0.22021765217031489</v>
      </c>
    </row>
    <row r="10" spans="1:12" x14ac:dyDescent="0.45">
      <c r="A10" s="1" t="s">
        <v>9</v>
      </c>
      <c r="B10" s="2">
        <v>148729</v>
      </c>
      <c r="C10" s="9">
        <v>270876</v>
      </c>
      <c r="D10" s="12">
        <f t="shared" si="4"/>
        <v>0.54906673164104614</v>
      </c>
      <c r="E10" s="19">
        <v>57168</v>
      </c>
      <c r="F10" s="17">
        <v>66869</v>
      </c>
      <c r="G10" s="23">
        <f t="shared" si="0"/>
        <v>9701</v>
      </c>
      <c r="H10" s="24">
        <f t="shared" si="1"/>
        <v>0.16969283515253289</v>
      </c>
      <c r="I10" s="30">
        <v>54820</v>
      </c>
      <c r="J10" s="28">
        <v>68286</v>
      </c>
      <c r="K10" s="23">
        <f t="shared" si="2"/>
        <v>13466</v>
      </c>
      <c r="L10" s="29">
        <f t="shared" si="3"/>
        <v>0.24564027727106896</v>
      </c>
    </row>
    <row r="11" spans="1:12" x14ac:dyDescent="0.45">
      <c r="A11" s="1" t="s">
        <v>10</v>
      </c>
      <c r="B11" s="2">
        <v>11364</v>
      </c>
      <c r="C11" s="9">
        <v>23509</v>
      </c>
      <c r="D11" s="12">
        <f t="shared" si="4"/>
        <v>0.48338934025266916</v>
      </c>
      <c r="E11" s="18">
        <v>8234</v>
      </c>
      <c r="F11" s="18">
        <v>9649</v>
      </c>
      <c r="G11" s="23">
        <f t="shared" si="0"/>
        <v>1415</v>
      </c>
      <c r="H11" s="24">
        <f t="shared" si="1"/>
        <v>0.17184843332523683</v>
      </c>
      <c r="I11" s="17">
        <v>1810</v>
      </c>
      <c r="J11" s="17">
        <v>2253</v>
      </c>
      <c r="K11" s="23">
        <f t="shared" si="2"/>
        <v>443</v>
      </c>
      <c r="L11" s="29">
        <f t="shared" si="3"/>
        <v>0.2447513812154696</v>
      </c>
    </row>
    <row r="12" spans="1:12" x14ac:dyDescent="0.45">
      <c r="A12" s="4" t="s">
        <v>11</v>
      </c>
      <c r="B12" s="8">
        <v>525082</v>
      </c>
      <c r="C12" s="9">
        <v>552984</v>
      </c>
      <c r="D12" s="12">
        <f t="shared" si="4"/>
        <v>0.94954284391591803</v>
      </c>
      <c r="E12" s="18">
        <v>137145</v>
      </c>
      <c r="F12" s="18">
        <v>160209</v>
      </c>
      <c r="G12" s="23">
        <f t="shared" si="0"/>
        <v>23064</v>
      </c>
      <c r="H12" s="24">
        <f t="shared" si="1"/>
        <v>0.16817237230668272</v>
      </c>
      <c r="I12" s="17">
        <v>90066</v>
      </c>
      <c r="J12" s="17">
        <v>115847</v>
      </c>
      <c r="K12" s="23">
        <f t="shared" si="2"/>
        <v>25781</v>
      </c>
      <c r="L12" s="29">
        <f t="shared" si="3"/>
        <v>0.28624564208469344</v>
      </c>
    </row>
    <row r="13" spans="1:12" x14ac:dyDescent="0.45">
      <c r="A13" s="1" t="s">
        <v>12</v>
      </c>
      <c r="B13" s="3">
        <v>762635</v>
      </c>
      <c r="C13" s="9">
        <v>374557</v>
      </c>
      <c r="D13" s="12">
        <f t="shared" si="4"/>
        <v>2.0360986445320739</v>
      </c>
      <c r="E13" s="17">
        <v>70285</v>
      </c>
      <c r="F13" s="17">
        <v>84259</v>
      </c>
      <c r="G13" s="23">
        <f t="shared" si="0"/>
        <v>13974</v>
      </c>
      <c r="H13" s="24">
        <f t="shared" si="1"/>
        <v>0.19881909368997652</v>
      </c>
      <c r="I13" s="28">
        <v>77087</v>
      </c>
      <c r="J13" s="28">
        <v>98288</v>
      </c>
      <c r="K13" s="23">
        <f t="shared" si="2"/>
        <v>21201</v>
      </c>
      <c r="L13" s="29">
        <f t="shared" si="3"/>
        <v>0.27502691763851234</v>
      </c>
    </row>
    <row r="14" spans="1:12" x14ac:dyDescent="0.45">
      <c r="A14" s="4" t="s">
        <v>13</v>
      </c>
      <c r="B14" s="8">
        <v>173236</v>
      </c>
      <c r="C14" s="9">
        <v>325594</v>
      </c>
      <c r="D14" s="12">
        <f t="shared" si="4"/>
        <v>0.53206140162288007</v>
      </c>
      <c r="E14" s="18">
        <v>77508</v>
      </c>
      <c r="F14" s="18">
        <v>86929</v>
      </c>
      <c r="G14" s="23">
        <f t="shared" si="0"/>
        <v>9421</v>
      </c>
      <c r="H14" s="24">
        <f t="shared" si="1"/>
        <v>0.1215487433555246</v>
      </c>
      <c r="I14" s="17">
        <v>51454</v>
      </c>
      <c r="J14" s="17">
        <v>64873</v>
      </c>
      <c r="K14" s="23">
        <f t="shared" si="2"/>
        <v>13419</v>
      </c>
      <c r="L14" s="29">
        <f t="shared" si="3"/>
        <v>0.26079605084152835</v>
      </c>
    </row>
    <row r="15" spans="1:12" x14ac:dyDescent="0.45">
      <c r="A15" s="1" t="s">
        <v>14</v>
      </c>
      <c r="B15" s="2">
        <v>54414</v>
      </c>
      <c r="C15" s="9">
        <v>110652</v>
      </c>
      <c r="D15" s="12">
        <f t="shared" si="4"/>
        <v>0.49175794382388027</v>
      </c>
      <c r="E15" s="18">
        <v>30034</v>
      </c>
      <c r="F15" s="18">
        <v>36143</v>
      </c>
      <c r="G15" s="23">
        <f t="shared" si="0"/>
        <v>6109</v>
      </c>
      <c r="H15" s="24">
        <f t="shared" si="1"/>
        <v>0.20340281014849837</v>
      </c>
      <c r="I15" s="17">
        <v>17631</v>
      </c>
      <c r="J15" s="17">
        <v>21067</v>
      </c>
      <c r="K15" s="23">
        <f t="shared" si="2"/>
        <v>3436</v>
      </c>
      <c r="L15" s="29">
        <f t="shared" si="3"/>
        <v>0.19488401111678294</v>
      </c>
    </row>
    <row r="16" spans="1:12" x14ac:dyDescent="0.45">
      <c r="A16" s="1" t="s">
        <v>15</v>
      </c>
      <c r="B16" s="2">
        <v>17930</v>
      </c>
      <c r="C16" s="9">
        <v>46143</v>
      </c>
      <c r="D16" s="12">
        <f t="shared" si="4"/>
        <v>0.3885746483757016</v>
      </c>
      <c r="E16" s="18">
        <v>14050</v>
      </c>
      <c r="F16" s="18">
        <v>16670</v>
      </c>
      <c r="G16" s="23">
        <f t="shared" si="0"/>
        <v>2620</v>
      </c>
      <c r="H16" s="24">
        <f t="shared" si="1"/>
        <v>0.18647686832740212</v>
      </c>
      <c r="I16" s="17">
        <v>3563</v>
      </c>
      <c r="J16" s="17">
        <v>4603</v>
      </c>
      <c r="K16" s="23">
        <f t="shared" si="2"/>
        <v>1040</v>
      </c>
      <c r="L16" s="29">
        <f t="shared" si="3"/>
        <v>0.29188885770418188</v>
      </c>
    </row>
    <row r="17" spans="1:12" x14ac:dyDescent="0.45">
      <c r="A17" s="1" t="s">
        <v>16</v>
      </c>
      <c r="B17" s="2">
        <v>113634</v>
      </c>
      <c r="C17" s="9">
        <v>168327</v>
      </c>
      <c r="D17" s="12">
        <f t="shared" si="4"/>
        <v>0.67507886435331232</v>
      </c>
      <c r="E17" s="17">
        <v>31706</v>
      </c>
      <c r="F17" s="17">
        <v>38726</v>
      </c>
      <c r="G17" s="23">
        <f t="shared" si="0"/>
        <v>7020</v>
      </c>
      <c r="H17" s="24">
        <f t="shared" si="1"/>
        <v>0.22140919699741374</v>
      </c>
      <c r="I17" s="28">
        <v>31930</v>
      </c>
      <c r="J17" s="28">
        <v>44060</v>
      </c>
      <c r="K17" s="23">
        <f t="shared" si="2"/>
        <v>12130</v>
      </c>
      <c r="L17" s="29">
        <f t="shared" si="3"/>
        <v>0.37989351706858754</v>
      </c>
    </row>
    <row r="18" spans="1:12" x14ac:dyDescent="0.45">
      <c r="A18" s="1" t="s">
        <v>17</v>
      </c>
      <c r="B18" s="2">
        <v>1167000</v>
      </c>
      <c r="C18" s="9">
        <v>856553</v>
      </c>
      <c r="D18" s="12">
        <f t="shared" si="4"/>
        <v>1.3624375841308127</v>
      </c>
      <c r="E18" s="17">
        <v>160803</v>
      </c>
      <c r="F18" s="17">
        <v>185460</v>
      </c>
      <c r="G18" s="23">
        <f t="shared" si="0"/>
        <v>24657</v>
      </c>
      <c r="H18" s="24">
        <f t="shared" si="1"/>
        <v>0.15333669147963658</v>
      </c>
      <c r="I18" s="28">
        <v>251063</v>
      </c>
      <c r="J18" s="28">
        <v>319511</v>
      </c>
      <c r="K18" s="23">
        <f t="shared" si="2"/>
        <v>68448</v>
      </c>
      <c r="L18" s="29">
        <f t="shared" si="3"/>
        <v>0.27263276548117404</v>
      </c>
    </row>
    <row r="19" spans="1:12" x14ac:dyDescent="0.45">
      <c r="A19" s="1" t="s">
        <v>18</v>
      </c>
      <c r="B19" s="2">
        <v>44811</v>
      </c>
      <c r="C19" s="9">
        <v>91647</v>
      </c>
      <c r="D19" s="12">
        <f t="shared" si="4"/>
        <v>0.48895217519395068</v>
      </c>
      <c r="E19" s="18">
        <v>24418</v>
      </c>
      <c r="F19" s="18">
        <v>28952</v>
      </c>
      <c r="G19" s="23">
        <f t="shared" si="0"/>
        <v>4534</v>
      </c>
      <c r="H19" s="24">
        <f t="shared" si="1"/>
        <v>0.18568269309525759</v>
      </c>
      <c r="I19" s="17">
        <v>9184</v>
      </c>
      <c r="J19" s="17">
        <v>12677</v>
      </c>
      <c r="K19" s="23">
        <f t="shared" si="2"/>
        <v>3493</v>
      </c>
      <c r="L19" s="29">
        <f t="shared" si="3"/>
        <v>0.38033536585365851</v>
      </c>
    </row>
    <row r="20" spans="1:12" x14ac:dyDescent="0.45">
      <c r="A20" s="4" t="s">
        <v>19</v>
      </c>
      <c r="B20" s="8">
        <v>10516074</v>
      </c>
      <c r="C20" s="9">
        <v>1603797</v>
      </c>
      <c r="D20" s="12">
        <f t="shared" si="4"/>
        <v>6.5569857033028498</v>
      </c>
      <c r="E20" s="17">
        <v>105418</v>
      </c>
      <c r="F20" s="17">
        <v>132740</v>
      </c>
      <c r="G20" s="23">
        <f t="shared" si="0"/>
        <v>27322</v>
      </c>
      <c r="H20" s="24">
        <f t="shared" si="1"/>
        <v>0.2591777495304407</v>
      </c>
      <c r="I20" s="28">
        <v>560542</v>
      </c>
      <c r="J20" s="28">
        <v>603790</v>
      </c>
      <c r="K20" s="23">
        <f t="shared" si="2"/>
        <v>43248</v>
      </c>
      <c r="L20" s="29">
        <f t="shared" si="3"/>
        <v>7.7153897477798272E-2</v>
      </c>
    </row>
    <row r="21" spans="1:12" x14ac:dyDescent="0.45">
      <c r="A21" s="1" t="s">
        <v>20</v>
      </c>
      <c r="B21" s="2">
        <v>26070</v>
      </c>
      <c r="C21" s="9">
        <v>58535</v>
      </c>
      <c r="D21" s="12">
        <f t="shared" si="4"/>
        <v>0.44537456222772698</v>
      </c>
      <c r="E21" s="18">
        <v>16035</v>
      </c>
      <c r="F21" s="18">
        <v>19213</v>
      </c>
      <c r="G21" s="23">
        <f t="shared" si="0"/>
        <v>3178</v>
      </c>
      <c r="H21" s="24">
        <f t="shared" si="1"/>
        <v>0.19819145618958528</v>
      </c>
      <c r="I21" s="17">
        <v>9247</v>
      </c>
      <c r="J21" s="17">
        <v>13019</v>
      </c>
      <c r="K21" s="23">
        <f t="shared" si="2"/>
        <v>3772</v>
      </c>
      <c r="L21" s="29">
        <f t="shared" si="3"/>
        <v>0.40791608089109982</v>
      </c>
    </row>
    <row r="22" spans="1:12" x14ac:dyDescent="0.45">
      <c r="A22" s="1" t="s">
        <v>22</v>
      </c>
      <c r="B22" s="2">
        <v>21218</v>
      </c>
      <c r="C22" s="9">
        <v>50454</v>
      </c>
      <c r="D22" s="12">
        <f t="shared" si="4"/>
        <v>0.42054148333135133</v>
      </c>
      <c r="E22" s="18">
        <v>15254</v>
      </c>
      <c r="F22" s="18">
        <v>18569</v>
      </c>
      <c r="G22" s="23">
        <f t="shared" si="0"/>
        <v>3315</v>
      </c>
      <c r="H22" s="24">
        <f t="shared" si="1"/>
        <v>0.21732004720073422</v>
      </c>
      <c r="I22" s="17">
        <v>5889</v>
      </c>
      <c r="J22" s="17">
        <v>7585</v>
      </c>
      <c r="K22" s="23">
        <f t="shared" si="2"/>
        <v>1696</v>
      </c>
      <c r="L22" s="29">
        <f t="shared" si="3"/>
        <v>0.28799456614026153</v>
      </c>
    </row>
    <row r="23" spans="1:12" x14ac:dyDescent="0.45">
      <c r="A23" s="4" t="s">
        <v>23</v>
      </c>
      <c r="B23" s="8">
        <v>40098</v>
      </c>
      <c r="C23" s="9">
        <v>51155</v>
      </c>
      <c r="D23" s="12">
        <f t="shared" si="4"/>
        <v>0.78385299579708734</v>
      </c>
      <c r="E23" s="18">
        <v>15269</v>
      </c>
      <c r="F23" s="18">
        <v>18637</v>
      </c>
      <c r="G23" s="23">
        <f t="shared" si="0"/>
        <v>3368</v>
      </c>
      <c r="H23" s="24">
        <f t="shared" si="1"/>
        <v>0.22057764097190385</v>
      </c>
      <c r="I23" s="17">
        <v>6398</v>
      </c>
      <c r="J23" s="17">
        <v>9191</v>
      </c>
      <c r="K23" s="23">
        <f t="shared" si="2"/>
        <v>2793</v>
      </c>
      <c r="L23" s="29">
        <f t="shared" si="3"/>
        <v>0.43654266958424509</v>
      </c>
    </row>
    <row r="24" spans="1:12" x14ac:dyDescent="0.45">
      <c r="A24" s="1" t="s">
        <v>24</v>
      </c>
      <c r="B24" s="2">
        <v>321600</v>
      </c>
      <c r="C24" s="9">
        <v>456438</v>
      </c>
      <c r="D24" s="12">
        <f t="shared" si="4"/>
        <v>0.70458638413103203</v>
      </c>
      <c r="E24" s="18">
        <v>126933</v>
      </c>
      <c r="F24" s="18">
        <v>146733</v>
      </c>
      <c r="G24" s="23">
        <f t="shared" si="0"/>
        <v>19800</v>
      </c>
      <c r="H24" s="24">
        <f t="shared" si="1"/>
        <v>0.15598780458982298</v>
      </c>
      <c r="I24" s="17">
        <v>67428</v>
      </c>
      <c r="J24" s="17">
        <v>88114</v>
      </c>
      <c r="K24" s="23">
        <f t="shared" si="2"/>
        <v>20686</v>
      </c>
      <c r="L24" s="29">
        <f t="shared" si="3"/>
        <v>0.30678649819066262</v>
      </c>
    </row>
    <row r="25" spans="1:12" x14ac:dyDescent="0.45">
      <c r="A25" s="13" t="s">
        <v>28</v>
      </c>
      <c r="B25" s="14">
        <f>SUM(B2:B24)</f>
        <v>25011084.5</v>
      </c>
      <c r="C25" s="15">
        <f>SUM(C2:C24)</f>
        <v>8342022</v>
      </c>
      <c r="D25" s="53">
        <f>B25/C25</f>
        <v>2.9982040924850115</v>
      </c>
      <c r="E25" s="20">
        <f>SUM(E2:E24)</f>
        <v>1581378</v>
      </c>
      <c r="F25" s="20">
        <f>SUM(F2:F24)</f>
        <v>1819184</v>
      </c>
      <c r="G25" s="20">
        <f t="shared" si="0"/>
        <v>237806</v>
      </c>
      <c r="H25" s="25">
        <f t="shared" si="1"/>
        <v>0.1503789732752068</v>
      </c>
      <c r="I25" s="20">
        <f>SUM(I2:I24)</f>
        <v>2093346</v>
      </c>
      <c r="J25" s="20">
        <f>SUM(J2:J24)</f>
        <v>2511414</v>
      </c>
      <c r="K25" s="20">
        <f t="shared" si="2"/>
        <v>418068</v>
      </c>
      <c r="L25" s="25">
        <f t="shared" si="3"/>
        <v>0.19971280428557917</v>
      </c>
    </row>
    <row r="26" spans="1:12" ht="14.65" thickBot="1" x14ac:dyDescent="0.5">
      <c r="A26" s="13"/>
      <c r="B26" s="14"/>
      <c r="C26" s="15"/>
      <c r="D26" s="42"/>
      <c r="E26" s="43"/>
      <c r="F26" s="43"/>
      <c r="G26" s="43"/>
      <c r="H26" s="44"/>
      <c r="I26" s="43"/>
      <c r="J26" s="43"/>
      <c r="K26" s="43"/>
      <c r="L26" s="44"/>
    </row>
    <row r="27" spans="1:12" ht="28.5" x14ac:dyDescent="0.45">
      <c r="A27" s="54" t="s">
        <v>82</v>
      </c>
      <c r="B27" s="56" t="s">
        <v>83</v>
      </c>
      <c r="C27" s="58" t="s">
        <v>84</v>
      </c>
      <c r="D27" s="42"/>
      <c r="E27" s="43"/>
      <c r="F27" s="43"/>
      <c r="G27" s="43"/>
      <c r="H27" s="44"/>
      <c r="I27" s="43"/>
      <c r="J27" s="43"/>
      <c r="K27" s="43"/>
      <c r="L27" s="44"/>
    </row>
    <row r="28" spans="1:12" ht="14.65" thickBot="1" x14ac:dyDescent="0.5">
      <c r="A28" s="55">
        <f>AVERAGE(D3,D6,D7,D8,D9,D10,D13,D17,D18,D20)</f>
        <v>2.8519172382868181</v>
      </c>
      <c r="B28" s="57">
        <f>AVERAGE(D4,D5,D11,D12,D14,D15,D16,D19,D21,D22,D23,D24)</f>
        <v>0.59998234193945232</v>
      </c>
      <c r="C28" s="59" t="s">
        <v>86</v>
      </c>
      <c r="D28" s="51"/>
      <c r="E28" s="52"/>
      <c r="F28" s="43"/>
      <c r="G28" s="43"/>
      <c r="H28" s="44"/>
      <c r="I28" s="43"/>
      <c r="J28" s="43"/>
      <c r="K28" s="43"/>
      <c r="L28" s="44"/>
    </row>
    <row r="29" spans="1:12" x14ac:dyDescent="0.45">
      <c r="A29" s="40"/>
      <c r="B29" s="52"/>
      <c r="C29" s="41"/>
      <c r="D29" s="51"/>
      <c r="E29" s="52"/>
      <c r="F29" s="43"/>
      <c r="G29" s="43"/>
      <c r="H29" s="44"/>
      <c r="I29" s="43"/>
      <c r="J29" s="43"/>
      <c r="K29" s="43"/>
      <c r="L29" s="44"/>
    </row>
    <row r="30" spans="1:12" x14ac:dyDescent="0.45">
      <c r="A30" s="40"/>
      <c r="B30" s="41"/>
      <c r="C30" s="41"/>
      <c r="D30" s="42"/>
      <c r="E30" s="43"/>
      <c r="F30" s="43"/>
      <c r="G30" s="43"/>
      <c r="H30" s="44"/>
      <c r="I30" s="43"/>
      <c r="J30" s="43"/>
      <c r="K30" s="43"/>
      <c r="L30" s="44"/>
    </row>
    <row r="31" spans="1:12" x14ac:dyDescent="0.45">
      <c r="A31" s="40" t="s">
        <v>35</v>
      </c>
      <c r="B31" s="47"/>
      <c r="C31" s="31"/>
      <c r="D31" s="32"/>
      <c r="E31" s="48"/>
      <c r="F31" s="48"/>
      <c r="G31" s="48"/>
      <c r="H31" s="22"/>
      <c r="I31" s="48"/>
      <c r="J31" s="48"/>
      <c r="K31" s="49"/>
      <c r="L31" s="50"/>
    </row>
    <row r="32" spans="1:12" x14ac:dyDescent="0.45">
      <c r="A32" s="33" t="s">
        <v>36</v>
      </c>
      <c r="B32" s="2"/>
      <c r="C32" s="31">
        <v>103852</v>
      </c>
      <c r="D32" s="32"/>
      <c r="E32" s="19">
        <v>31249</v>
      </c>
      <c r="F32" s="19">
        <v>37523</v>
      </c>
      <c r="G32" s="17">
        <f>F32-E32</f>
        <v>6274</v>
      </c>
      <c r="H32" s="22">
        <f>G32/E32</f>
        <v>0.20077442478159302</v>
      </c>
      <c r="I32" s="17">
        <v>14077</v>
      </c>
      <c r="J32" s="17">
        <v>18207</v>
      </c>
      <c r="K32" s="23">
        <f>J32-I32</f>
        <v>4130</v>
      </c>
      <c r="L32" s="27">
        <f>K32/I32</f>
        <v>0.29338637493784187</v>
      </c>
    </row>
    <row r="33" spans="1:12" x14ac:dyDescent="0.45">
      <c r="A33" s="33" t="s">
        <v>37</v>
      </c>
      <c r="B33" s="8"/>
      <c r="C33" s="31">
        <v>168215</v>
      </c>
      <c r="D33" s="32"/>
      <c r="E33" s="19">
        <v>46081</v>
      </c>
      <c r="F33" s="19">
        <v>54759</v>
      </c>
      <c r="G33" s="17">
        <f t="shared" ref="G33:G77" si="5">F33-E33</f>
        <v>8678</v>
      </c>
      <c r="H33" s="22">
        <f t="shared" ref="H33:H77" si="6">G33/E33</f>
        <v>0.18832056595994009</v>
      </c>
      <c r="I33" s="17">
        <v>30225</v>
      </c>
      <c r="J33" s="17">
        <v>38122</v>
      </c>
      <c r="K33" s="23">
        <f t="shared" ref="K33:K77" si="7">J33-I33</f>
        <v>7897</v>
      </c>
      <c r="L33" s="27">
        <f t="shared" ref="L33:L77" si="8">K33/I33</f>
        <v>0.26127377998345741</v>
      </c>
    </row>
    <row r="34" spans="1:12" x14ac:dyDescent="0.45">
      <c r="A34" s="33" t="s">
        <v>38</v>
      </c>
      <c r="B34" s="2"/>
      <c r="C34" s="31">
        <v>47577</v>
      </c>
      <c r="D34" s="32"/>
      <c r="E34" s="19">
        <v>19455</v>
      </c>
      <c r="F34" s="19">
        <v>23025</v>
      </c>
      <c r="G34" s="17">
        <f t="shared" si="5"/>
        <v>3570</v>
      </c>
      <c r="H34" s="22">
        <f t="shared" si="6"/>
        <v>0.18350038550501158</v>
      </c>
      <c r="I34" s="17">
        <v>3613</v>
      </c>
      <c r="J34" s="17">
        <v>4367</v>
      </c>
      <c r="K34" s="23">
        <f t="shared" si="7"/>
        <v>754</v>
      </c>
      <c r="L34" s="27">
        <f t="shared" si="8"/>
        <v>0.20869083863825075</v>
      </c>
    </row>
    <row r="35" spans="1:12" x14ac:dyDescent="0.45">
      <c r="A35" s="33" t="s">
        <v>39</v>
      </c>
      <c r="B35" s="2"/>
      <c r="C35" s="31">
        <v>122822</v>
      </c>
      <c r="D35" s="32"/>
      <c r="E35" s="19">
        <v>37224</v>
      </c>
      <c r="F35" s="19">
        <v>45306</v>
      </c>
      <c r="G35" s="17">
        <f t="shared" si="5"/>
        <v>8082</v>
      </c>
      <c r="H35" s="22">
        <f t="shared" si="6"/>
        <v>0.21711798839458413</v>
      </c>
      <c r="I35" s="17">
        <v>13093</v>
      </c>
      <c r="J35" s="17">
        <v>17636</v>
      </c>
      <c r="K35" s="23">
        <f t="shared" si="7"/>
        <v>4543</v>
      </c>
      <c r="L35" s="27">
        <f t="shared" si="8"/>
        <v>0.34697930191705489</v>
      </c>
    </row>
    <row r="36" spans="1:12" x14ac:dyDescent="0.45">
      <c r="A36" s="33" t="s">
        <v>40</v>
      </c>
      <c r="B36" s="2"/>
      <c r="C36" s="31">
        <v>59967</v>
      </c>
      <c r="D36" s="32"/>
      <c r="E36" s="19">
        <v>17957</v>
      </c>
      <c r="F36" s="19">
        <v>21600</v>
      </c>
      <c r="G36" s="17">
        <f t="shared" si="5"/>
        <v>3643</v>
      </c>
      <c r="H36" s="22">
        <f t="shared" si="6"/>
        <v>0.20287353121345436</v>
      </c>
      <c r="I36" s="17">
        <v>6263</v>
      </c>
      <c r="J36" s="17">
        <v>8046</v>
      </c>
      <c r="K36" s="23">
        <f t="shared" si="7"/>
        <v>1783</v>
      </c>
      <c r="L36" s="27">
        <f t="shared" si="8"/>
        <v>0.2846878492735111</v>
      </c>
    </row>
    <row r="37" spans="1:12" x14ac:dyDescent="0.45">
      <c r="A37" s="10" t="s">
        <v>4</v>
      </c>
      <c r="B37" s="8">
        <v>0</v>
      </c>
      <c r="C37" s="9">
        <v>646538</v>
      </c>
      <c r="E37" s="17">
        <v>163873</v>
      </c>
      <c r="F37" s="17">
        <v>187367</v>
      </c>
      <c r="G37" s="23">
        <f>F37-E37</f>
        <v>23494</v>
      </c>
      <c r="H37" s="24">
        <f>G37/E37</f>
        <v>0.1433671196597365</v>
      </c>
      <c r="I37" s="28">
        <v>165861</v>
      </c>
      <c r="J37" s="28">
        <v>204712</v>
      </c>
      <c r="K37" s="23">
        <f>J37-I37</f>
        <v>38851</v>
      </c>
      <c r="L37" s="29">
        <f>K37/I37</f>
        <v>0.23423830798077908</v>
      </c>
    </row>
    <row r="38" spans="1:12" x14ac:dyDescent="0.45">
      <c r="A38" s="33" t="s">
        <v>41</v>
      </c>
      <c r="B38" s="2"/>
      <c r="C38" s="31">
        <v>193763</v>
      </c>
      <c r="D38" s="32"/>
      <c r="E38" s="19">
        <v>61388</v>
      </c>
      <c r="F38" s="19">
        <v>74359</v>
      </c>
      <c r="G38" s="17">
        <f t="shared" si="5"/>
        <v>12971</v>
      </c>
      <c r="H38" s="22">
        <f t="shared" si="6"/>
        <v>0.21129536717273734</v>
      </c>
      <c r="I38" s="17">
        <v>26834</v>
      </c>
      <c r="J38" s="17">
        <v>37508</v>
      </c>
      <c r="K38" s="23">
        <f t="shared" si="7"/>
        <v>10674</v>
      </c>
      <c r="L38" s="27">
        <f t="shared" si="8"/>
        <v>0.39777893716926288</v>
      </c>
    </row>
    <row r="39" spans="1:12" x14ac:dyDescent="0.45">
      <c r="A39" s="33" t="s">
        <v>42</v>
      </c>
      <c r="B39" s="2"/>
      <c r="C39" s="31">
        <v>133472</v>
      </c>
      <c r="D39" s="32"/>
      <c r="E39" s="19">
        <v>40510</v>
      </c>
      <c r="F39" s="19">
        <v>48085</v>
      </c>
      <c r="G39" s="17">
        <f t="shared" si="5"/>
        <v>7575</v>
      </c>
      <c r="H39" s="22">
        <f t="shared" si="6"/>
        <v>0.18699086645272772</v>
      </c>
      <c r="I39" s="17">
        <v>17798</v>
      </c>
      <c r="J39" s="17">
        <v>21730</v>
      </c>
      <c r="K39" s="23">
        <f t="shared" si="7"/>
        <v>3932</v>
      </c>
      <c r="L39" s="27">
        <f t="shared" si="8"/>
        <v>0.2209236992920553</v>
      </c>
    </row>
    <row r="40" spans="1:12" x14ac:dyDescent="0.45">
      <c r="A40" s="33" t="s">
        <v>43</v>
      </c>
      <c r="B40" s="2"/>
      <c r="C40" s="31">
        <v>4547</v>
      </c>
      <c r="D40" s="32"/>
      <c r="E40" s="19">
        <v>1495</v>
      </c>
      <c r="F40" s="19">
        <v>1771</v>
      </c>
      <c r="G40" s="17">
        <f t="shared" si="5"/>
        <v>276</v>
      </c>
      <c r="H40" s="22">
        <f t="shared" si="6"/>
        <v>0.18461538461538463</v>
      </c>
      <c r="I40" s="17">
        <v>469</v>
      </c>
      <c r="J40" s="17">
        <v>634</v>
      </c>
      <c r="K40" s="23">
        <f t="shared" si="7"/>
        <v>165</v>
      </c>
      <c r="L40" s="27">
        <f t="shared" si="8"/>
        <v>0.35181236673773986</v>
      </c>
    </row>
    <row r="41" spans="1:12" x14ac:dyDescent="0.45">
      <c r="A41" s="33" t="s">
        <v>44</v>
      </c>
      <c r="B41" s="34"/>
      <c r="C41" s="31">
        <v>64749</v>
      </c>
      <c r="D41" s="32"/>
      <c r="E41" s="19">
        <v>18714</v>
      </c>
      <c r="F41" s="19">
        <v>21984</v>
      </c>
      <c r="G41" s="17">
        <f t="shared" si="5"/>
        <v>3270</v>
      </c>
      <c r="H41" s="22">
        <f t="shared" si="6"/>
        <v>0.17473549214491824</v>
      </c>
      <c r="I41" s="17">
        <v>8917</v>
      </c>
      <c r="J41" s="17">
        <v>11212</v>
      </c>
      <c r="K41" s="23">
        <f t="shared" si="7"/>
        <v>2295</v>
      </c>
      <c r="L41" s="27">
        <f t="shared" si="8"/>
        <v>0.25737355612874285</v>
      </c>
    </row>
    <row r="42" spans="1:12" x14ac:dyDescent="0.45">
      <c r="A42" s="33" t="s">
        <v>45</v>
      </c>
      <c r="B42" s="2"/>
      <c r="C42" s="31">
        <v>37241</v>
      </c>
      <c r="D42" s="32"/>
      <c r="E42" s="19">
        <v>12545</v>
      </c>
      <c r="F42" s="19">
        <v>14578</v>
      </c>
      <c r="G42" s="17">
        <f t="shared" si="5"/>
        <v>2033</v>
      </c>
      <c r="H42" s="22">
        <f t="shared" si="6"/>
        <v>0.16205659625348745</v>
      </c>
      <c r="I42" s="17">
        <v>4256</v>
      </c>
      <c r="J42" s="17">
        <v>4678</v>
      </c>
      <c r="K42" s="23">
        <f t="shared" si="7"/>
        <v>422</v>
      </c>
      <c r="L42" s="27">
        <f t="shared" si="8"/>
        <v>9.915413533834587E-2</v>
      </c>
    </row>
    <row r="43" spans="1:12" x14ac:dyDescent="0.45">
      <c r="A43" s="33" t="s">
        <v>46</v>
      </c>
      <c r="B43" s="2"/>
      <c r="C43" s="31">
        <v>80562</v>
      </c>
      <c r="D43" s="32"/>
      <c r="E43" s="19">
        <v>23909</v>
      </c>
      <c r="F43" s="19">
        <v>29203</v>
      </c>
      <c r="G43" s="17">
        <f t="shared" si="5"/>
        <v>5294</v>
      </c>
      <c r="H43" s="22">
        <f t="shared" si="6"/>
        <v>0.221422895144088</v>
      </c>
      <c r="I43" s="17">
        <v>7700</v>
      </c>
      <c r="J43" s="17">
        <v>9673</v>
      </c>
      <c r="K43" s="23">
        <f t="shared" si="7"/>
        <v>1973</v>
      </c>
      <c r="L43" s="27">
        <f t="shared" si="8"/>
        <v>0.25623376623376626</v>
      </c>
    </row>
    <row r="44" spans="1:12" x14ac:dyDescent="0.45">
      <c r="A44" s="33" t="s">
        <v>47</v>
      </c>
      <c r="B44" s="2"/>
      <c r="C44" s="31">
        <v>37450</v>
      </c>
      <c r="D44" s="32"/>
      <c r="E44" s="19">
        <v>9701</v>
      </c>
      <c r="F44" s="19">
        <v>11902</v>
      </c>
      <c r="G44" s="17">
        <f t="shared" si="5"/>
        <v>2201</v>
      </c>
      <c r="H44" s="22">
        <f t="shared" si="6"/>
        <v>0.22688382640964849</v>
      </c>
      <c r="I44" s="17">
        <v>4533</v>
      </c>
      <c r="J44" s="17">
        <v>5502</v>
      </c>
      <c r="K44" s="23">
        <f t="shared" si="7"/>
        <v>969</v>
      </c>
      <c r="L44" s="27">
        <f t="shared" si="8"/>
        <v>0.21376571806750497</v>
      </c>
    </row>
    <row r="45" spans="1:12" x14ac:dyDescent="0.45">
      <c r="A45" s="33" t="s">
        <v>48</v>
      </c>
      <c r="B45" s="2"/>
      <c r="C45" s="31">
        <v>64727</v>
      </c>
      <c r="D45" s="32"/>
      <c r="E45" s="19">
        <v>17387</v>
      </c>
      <c r="F45" s="19">
        <v>20098</v>
      </c>
      <c r="G45" s="17">
        <f t="shared" si="5"/>
        <v>2711</v>
      </c>
      <c r="H45" s="22">
        <f t="shared" si="6"/>
        <v>0.1559210904698913</v>
      </c>
      <c r="I45" s="17">
        <v>8502</v>
      </c>
      <c r="J45" s="17">
        <v>10532</v>
      </c>
      <c r="K45" s="23">
        <f t="shared" si="7"/>
        <v>2030</v>
      </c>
      <c r="L45" s="27">
        <f t="shared" si="8"/>
        <v>0.23876734885909198</v>
      </c>
    </row>
    <row r="46" spans="1:12" x14ac:dyDescent="0.45">
      <c r="A46" s="33" t="s">
        <v>49</v>
      </c>
      <c r="B46" s="2"/>
      <c r="C46" s="31">
        <v>83938</v>
      </c>
      <c r="D46" s="32"/>
      <c r="E46" s="19">
        <v>23912</v>
      </c>
      <c r="F46" s="19">
        <v>28559</v>
      </c>
      <c r="G46" s="17">
        <f t="shared" si="5"/>
        <v>4647</v>
      </c>
      <c r="H46" s="22">
        <f t="shared" si="6"/>
        <v>0.19433757109401137</v>
      </c>
      <c r="I46" s="17">
        <v>10215</v>
      </c>
      <c r="J46" s="17">
        <v>12924</v>
      </c>
      <c r="K46" s="23">
        <f t="shared" si="7"/>
        <v>2709</v>
      </c>
      <c r="L46" s="27">
        <f t="shared" si="8"/>
        <v>0.26519823788546254</v>
      </c>
    </row>
    <row r="47" spans="1:12" x14ac:dyDescent="0.45">
      <c r="A47" s="33" t="s">
        <v>50</v>
      </c>
      <c r="B47" s="2"/>
      <c r="C47" s="31">
        <v>215896</v>
      </c>
      <c r="D47" s="32"/>
      <c r="E47" s="19">
        <v>65649</v>
      </c>
      <c r="F47" s="19">
        <v>77212</v>
      </c>
      <c r="G47" s="17">
        <f t="shared" si="5"/>
        <v>11563</v>
      </c>
      <c r="H47" s="22">
        <f t="shared" si="6"/>
        <v>0.17613368063489163</v>
      </c>
      <c r="I47" s="17">
        <v>44282</v>
      </c>
      <c r="J47" s="17">
        <v>62245</v>
      </c>
      <c r="K47" s="23">
        <f t="shared" si="7"/>
        <v>17963</v>
      </c>
      <c r="L47" s="27">
        <f t="shared" si="8"/>
        <v>0.40565015130301252</v>
      </c>
    </row>
    <row r="48" spans="1:12" x14ac:dyDescent="0.45">
      <c r="A48" s="33" t="s">
        <v>51</v>
      </c>
      <c r="B48" s="2"/>
      <c r="C48" s="31">
        <v>30990</v>
      </c>
      <c r="D48" s="32"/>
      <c r="E48" s="19">
        <v>9704</v>
      </c>
      <c r="F48" s="19">
        <v>12140</v>
      </c>
      <c r="G48" s="17">
        <f t="shared" si="5"/>
        <v>2436</v>
      </c>
      <c r="H48" s="22">
        <f t="shared" si="6"/>
        <v>0.25103050288540807</v>
      </c>
      <c r="I48" s="17">
        <v>3637</v>
      </c>
      <c r="J48" s="17">
        <v>4522</v>
      </c>
      <c r="K48" s="23">
        <f t="shared" si="7"/>
        <v>885</v>
      </c>
      <c r="L48" s="27">
        <f t="shared" si="8"/>
        <v>0.24333241682705525</v>
      </c>
    </row>
    <row r="49" spans="1:12" x14ac:dyDescent="0.45">
      <c r="A49" s="33" t="s">
        <v>52</v>
      </c>
      <c r="B49" s="2"/>
      <c r="C49" s="31">
        <v>128804</v>
      </c>
      <c r="D49" s="32"/>
      <c r="E49" s="19">
        <v>34388</v>
      </c>
      <c r="F49" s="19">
        <v>41227</v>
      </c>
      <c r="G49" s="17">
        <f t="shared" si="5"/>
        <v>6839</v>
      </c>
      <c r="H49" s="22">
        <f t="shared" si="6"/>
        <v>0.19887751541235316</v>
      </c>
      <c r="I49" s="17">
        <v>17826</v>
      </c>
      <c r="J49" s="17">
        <v>20444</v>
      </c>
      <c r="K49" s="23">
        <f t="shared" si="7"/>
        <v>2618</v>
      </c>
      <c r="L49" s="27">
        <f t="shared" si="8"/>
        <v>0.14686413104454168</v>
      </c>
    </row>
    <row r="50" spans="1:12" x14ac:dyDescent="0.45">
      <c r="A50" s="33" t="s">
        <v>53</v>
      </c>
      <c r="B50" s="2"/>
      <c r="C50" s="31">
        <v>6973</v>
      </c>
      <c r="D50" s="32"/>
      <c r="E50" s="19">
        <v>1680</v>
      </c>
      <c r="F50" s="19">
        <v>1882</v>
      </c>
      <c r="G50" s="17">
        <f t="shared" si="5"/>
        <v>202</v>
      </c>
      <c r="H50" s="22">
        <f t="shared" si="6"/>
        <v>0.12023809523809524</v>
      </c>
      <c r="I50" s="17">
        <v>626</v>
      </c>
      <c r="J50" s="17">
        <v>728</v>
      </c>
      <c r="K50" s="23">
        <f t="shared" si="7"/>
        <v>102</v>
      </c>
      <c r="L50" s="27">
        <f t="shared" si="8"/>
        <v>0.16293929712460065</v>
      </c>
    </row>
    <row r="51" spans="1:12" x14ac:dyDescent="0.45">
      <c r="A51" s="33" t="s">
        <v>54</v>
      </c>
      <c r="B51" s="2"/>
      <c r="C51" s="31">
        <v>155932</v>
      </c>
      <c r="D51" s="32"/>
      <c r="E51" s="19">
        <v>49554</v>
      </c>
      <c r="F51" s="19">
        <v>57245</v>
      </c>
      <c r="G51" s="17">
        <f t="shared" si="5"/>
        <v>7691</v>
      </c>
      <c r="H51" s="22">
        <f t="shared" si="6"/>
        <v>0.15520442345723856</v>
      </c>
      <c r="I51" s="17">
        <v>17322</v>
      </c>
      <c r="J51" s="17">
        <v>22422</v>
      </c>
      <c r="K51" s="23">
        <f t="shared" si="7"/>
        <v>5100</v>
      </c>
      <c r="L51" s="27">
        <f t="shared" si="8"/>
        <v>0.29442327675788016</v>
      </c>
    </row>
    <row r="52" spans="1:12" x14ac:dyDescent="0.45">
      <c r="A52" s="33" t="s">
        <v>55</v>
      </c>
      <c r="B52" s="2"/>
      <c r="C52" s="31">
        <v>14556</v>
      </c>
      <c r="D52" s="32"/>
      <c r="E52" s="19">
        <v>5676</v>
      </c>
      <c r="F52" s="19">
        <v>6824</v>
      </c>
      <c r="G52" s="17">
        <f t="shared" si="5"/>
        <v>1148</v>
      </c>
      <c r="H52" s="22">
        <f t="shared" si="6"/>
        <v>0.20225510923185341</v>
      </c>
      <c r="I52" s="17">
        <v>904</v>
      </c>
      <c r="J52" s="17">
        <v>1085</v>
      </c>
      <c r="K52" s="23">
        <f t="shared" si="7"/>
        <v>181</v>
      </c>
      <c r="L52" s="27">
        <f t="shared" si="8"/>
        <v>0.2002212389380531</v>
      </c>
    </row>
    <row r="53" spans="1:12" x14ac:dyDescent="0.45">
      <c r="A53" s="33" t="s">
        <v>56</v>
      </c>
      <c r="B53" s="2"/>
      <c r="C53" s="31">
        <v>35954</v>
      </c>
      <c r="D53" s="32"/>
      <c r="E53" s="19">
        <v>10394</v>
      </c>
      <c r="F53" s="19">
        <v>12579</v>
      </c>
      <c r="G53" s="17">
        <f t="shared" si="5"/>
        <v>2185</v>
      </c>
      <c r="H53" s="22">
        <f t="shared" si="6"/>
        <v>0.21021743313450067</v>
      </c>
      <c r="I53" s="17">
        <v>4157</v>
      </c>
      <c r="J53" s="17">
        <v>4911</v>
      </c>
      <c r="K53" s="23">
        <f t="shared" si="7"/>
        <v>754</v>
      </c>
      <c r="L53" s="27">
        <f t="shared" si="8"/>
        <v>0.18138080346403657</v>
      </c>
    </row>
    <row r="54" spans="1:12" x14ac:dyDescent="0.45">
      <c r="A54" s="33" t="s">
        <v>57</v>
      </c>
      <c r="B54" s="2"/>
      <c r="C54" s="31">
        <v>44092</v>
      </c>
      <c r="D54" s="32"/>
      <c r="E54" s="19">
        <v>14369</v>
      </c>
      <c r="F54" s="19">
        <v>17061</v>
      </c>
      <c r="G54" s="17">
        <f t="shared" si="5"/>
        <v>2692</v>
      </c>
      <c r="H54" s="22">
        <f t="shared" si="6"/>
        <v>0.18734776254436633</v>
      </c>
      <c r="I54" s="17">
        <v>4487</v>
      </c>
      <c r="J54" s="17">
        <v>5445</v>
      </c>
      <c r="K54" s="23">
        <f t="shared" si="7"/>
        <v>958</v>
      </c>
      <c r="L54" s="27">
        <f t="shared" si="8"/>
        <v>0.21350568308446624</v>
      </c>
    </row>
    <row r="55" spans="1:12" x14ac:dyDescent="0.45">
      <c r="A55" s="33" t="s">
        <v>58</v>
      </c>
      <c r="B55" s="2"/>
      <c r="C55" s="31">
        <v>83246</v>
      </c>
      <c r="D55" s="32"/>
      <c r="E55" s="19">
        <v>24920</v>
      </c>
      <c r="F55" s="19">
        <v>28089</v>
      </c>
      <c r="G55" s="17">
        <f t="shared" si="5"/>
        <v>3169</v>
      </c>
      <c r="H55" s="22">
        <f t="shared" si="6"/>
        <v>0.12716693418940611</v>
      </c>
      <c r="I55" s="17">
        <v>11468</v>
      </c>
      <c r="J55" s="17">
        <v>12634</v>
      </c>
      <c r="K55" s="23">
        <f t="shared" si="7"/>
        <v>1166</v>
      </c>
      <c r="L55" s="27">
        <f t="shared" si="8"/>
        <v>0.10167422392745029</v>
      </c>
    </row>
    <row r="56" spans="1:12" x14ac:dyDescent="0.45">
      <c r="A56" s="33" t="s">
        <v>59</v>
      </c>
      <c r="B56" s="2"/>
      <c r="C56" s="31">
        <v>44492</v>
      </c>
      <c r="D56" s="32"/>
      <c r="E56" s="19">
        <v>14533</v>
      </c>
      <c r="F56" s="19">
        <v>17960</v>
      </c>
      <c r="G56" s="17">
        <f t="shared" si="5"/>
        <v>3427</v>
      </c>
      <c r="H56" s="22">
        <f t="shared" si="6"/>
        <v>0.23580816073763158</v>
      </c>
      <c r="I56" s="17">
        <v>3437</v>
      </c>
      <c r="J56" s="17">
        <v>4527</v>
      </c>
      <c r="K56" s="23">
        <f t="shared" si="7"/>
        <v>1090</v>
      </c>
      <c r="L56" s="27">
        <f t="shared" si="8"/>
        <v>0.31713703811463484</v>
      </c>
    </row>
    <row r="57" spans="1:12" x14ac:dyDescent="0.45">
      <c r="A57" s="33" t="s">
        <v>60</v>
      </c>
      <c r="B57" s="2"/>
      <c r="C57" s="31">
        <v>215896</v>
      </c>
      <c r="D57" s="32"/>
      <c r="E57" s="17">
        <v>48102</v>
      </c>
      <c r="F57" s="17">
        <v>52334</v>
      </c>
      <c r="G57" s="17">
        <f t="shared" si="5"/>
        <v>4232</v>
      </c>
      <c r="H57" s="22">
        <f t="shared" si="6"/>
        <v>8.7979709783376991E-2</v>
      </c>
      <c r="I57" s="35">
        <v>51593</v>
      </c>
      <c r="J57" s="35">
        <v>61991</v>
      </c>
      <c r="K57" s="23">
        <f t="shared" si="7"/>
        <v>10398</v>
      </c>
      <c r="L57" s="27">
        <f t="shared" si="8"/>
        <v>0.2015389684647142</v>
      </c>
    </row>
    <row r="58" spans="1:12" x14ac:dyDescent="0.45">
      <c r="A58" s="33" t="s">
        <v>61</v>
      </c>
      <c r="B58" s="2"/>
      <c r="C58" s="31">
        <v>86070</v>
      </c>
      <c r="D58" s="32"/>
      <c r="E58" s="19">
        <v>25323</v>
      </c>
      <c r="F58" s="19">
        <v>29597</v>
      </c>
      <c r="G58" s="17">
        <f t="shared" si="5"/>
        <v>4274</v>
      </c>
      <c r="H58" s="22">
        <f t="shared" si="6"/>
        <v>0.1687793705327173</v>
      </c>
      <c r="I58" s="17">
        <v>13933</v>
      </c>
      <c r="J58" s="17">
        <v>15978</v>
      </c>
      <c r="K58" s="23">
        <f t="shared" si="7"/>
        <v>2045</v>
      </c>
      <c r="L58" s="27">
        <f t="shared" si="8"/>
        <v>0.14677384626426471</v>
      </c>
    </row>
    <row r="59" spans="1:12" x14ac:dyDescent="0.45">
      <c r="A59" s="33" t="s">
        <v>62</v>
      </c>
      <c r="B59" s="2"/>
      <c r="C59" s="31">
        <v>143257</v>
      </c>
      <c r="D59" s="32"/>
      <c r="E59" s="19">
        <v>38804</v>
      </c>
      <c r="F59" s="19">
        <v>46731</v>
      </c>
      <c r="G59" s="17">
        <f t="shared" si="5"/>
        <v>7927</v>
      </c>
      <c r="H59" s="22">
        <f t="shared" si="6"/>
        <v>0.20428306360169055</v>
      </c>
      <c r="I59" s="17">
        <v>17860</v>
      </c>
      <c r="J59" s="17">
        <v>23932</v>
      </c>
      <c r="K59" s="23">
        <f t="shared" si="7"/>
        <v>6072</v>
      </c>
      <c r="L59" s="27">
        <f t="shared" si="8"/>
        <v>0.33997760358342666</v>
      </c>
    </row>
    <row r="60" spans="1:12" x14ac:dyDescent="0.45">
      <c r="A60" s="33" t="s">
        <v>63</v>
      </c>
      <c r="B60" s="2"/>
      <c r="C60" s="31">
        <v>114188</v>
      </c>
      <c r="D60" s="32"/>
      <c r="E60" s="19">
        <v>35475</v>
      </c>
      <c r="F60" s="19">
        <v>41462</v>
      </c>
      <c r="G60" s="17">
        <f t="shared" si="5"/>
        <v>5987</v>
      </c>
      <c r="H60" s="22">
        <f t="shared" si="6"/>
        <v>0.16876673713883017</v>
      </c>
      <c r="I60" s="17">
        <v>12926</v>
      </c>
      <c r="J60" s="17">
        <v>16971</v>
      </c>
      <c r="K60" s="23">
        <f t="shared" si="7"/>
        <v>4045</v>
      </c>
      <c r="L60" s="27">
        <f t="shared" si="8"/>
        <v>0.31293516942596317</v>
      </c>
    </row>
    <row r="61" spans="1:12" x14ac:dyDescent="0.45">
      <c r="A61" s="33" t="s">
        <v>64</v>
      </c>
      <c r="B61" s="2"/>
      <c r="C61" s="31">
        <v>40432</v>
      </c>
      <c r="D61" s="32"/>
      <c r="E61" s="19">
        <v>11159</v>
      </c>
      <c r="F61" s="19">
        <v>14083</v>
      </c>
      <c r="G61" s="17">
        <f t="shared" si="5"/>
        <v>2924</v>
      </c>
      <c r="H61" s="22">
        <f t="shared" si="6"/>
        <v>0.26203064790751862</v>
      </c>
      <c r="I61" s="17">
        <v>3802</v>
      </c>
      <c r="J61" s="17">
        <v>5098</v>
      </c>
      <c r="K61" s="23">
        <f t="shared" si="7"/>
        <v>1296</v>
      </c>
      <c r="L61" s="27">
        <f t="shared" si="8"/>
        <v>0.3408732246186218</v>
      </c>
    </row>
    <row r="62" spans="1:12" x14ac:dyDescent="0.45">
      <c r="A62" s="33" t="s">
        <v>65</v>
      </c>
      <c r="B62" s="2"/>
      <c r="C62" s="31">
        <v>18136</v>
      </c>
      <c r="D62" s="32"/>
      <c r="E62" s="19">
        <v>5274</v>
      </c>
      <c r="F62" s="19">
        <v>5844</v>
      </c>
      <c r="G62" s="17">
        <f t="shared" si="5"/>
        <v>570</v>
      </c>
      <c r="H62" s="22">
        <f t="shared" si="6"/>
        <v>0.1080773606370876</v>
      </c>
      <c r="I62" s="17">
        <v>2851</v>
      </c>
      <c r="J62" s="17">
        <v>3771</v>
      </c>
      <c r="K62" s="23">
        <f t="shared" si="7"/>
        <v>920</v>
      </c>
      <c r="L62" s="27">
        <f t="shared" si="8"/>
        <v>0.32269379165205192</v>
      </c>
    </row>
    <row r="63" spans="1:12" x14ac:dyDescent="0.45">
      <c r="A63" s="33" t="s">
        <v>66</v>
      </c>
      <c r="B63" s="2"/>
      <c r="C63" s="31">
        <v>312951</v>
      </c>
      <c r="D63" s="32"/>
      <c r="E63" s="19">
        <v>71384</v>
      </c>
      <c r="F63" s="17">
        <v>83854</v>
      </c>
      <c r="G63" s="17">
        <f t="shared" si="5"/>
        <v>12470</v>
      </c>
      <c r="H63" s="22">
        <f t="shared" si="6"/>
        <v>0.17468900593970638</v>
      </c>
      <c r="I63" s="17">
        <v>65936</v>
      </c>
      <c r="J63" s="35">
        <v>85087</v>
      </c>
      <c r="K63" s="23">
        <f t="shared" si="7"/>
        <v>19151</v>
      </c>
      <c r="L63" s="27">
        <f t="shared" si="8"/>
        <v>0.29044831351613687</v>
      </c>
    </row>
    <row r="64" spans="1:12" x14ac:dyDescent="0.45">
      <c r="A64" s="33" t="s">
        <v>67</v>
      </c>
      <c r="B64" s="2"/>
      <c r="C64" s="31">
        <v>45842</v>
      </c>
      <c r="D64" s="32"/>
      <c r="E64" s="19">
        <v>15613</v>
      </c>
      <c r="F64" s="19">
        <v>18293</v>
      </c>
      <c r="G64" s="17">
        <f t="shared" si="5"/>
        <v>2680</v>
      </c>
      <c r="H64" s="22">
        <f t="shared" si="6"/>
        <v>0.17165182860436815</v>
      </c>
      <c r="I64" s="17">
        <v>4630</v>
      </c>
      <c r="J64" s="17">
        <v>5950</v>
      </c>
      <c r="K64" s="23">
        <f t="shared" si="7"/>
        <v>1320</v>
      </c>
      <c r="L64" s="27">
        <f t="shared" si="8"/>
        <v>0.28509719222462204</v>
      </c>
    </row>
    <row r="65" spans="1:12" x14ac:dyDescent="0.45">
      <c r="A65" s="33" t="s">
        <v>68</v>
      </c>
      <c r="B65" s="2"/>
      <c r="C65" s="31">
        <v>16396</v>
      </c>
      <c r="D65" s="32"/>
      <c r="E65" s="19">
        <v>6247</v>
      </c>
      <c r="F65" s="19">
        <v>7239</v>
      </c>
      <c r="G65" s="17">
        <f t="shared" si="5"/>
        <v>992</v>
      </c>
      <c r="H65" s="22">
        <f t="shared" si="6"/>
        <v>0.1587962221866496</v>
      </c>
      <c r="I65" s="17">
        <v>1300</v>
      </c>
      <c r="J65" s="17">
        <v>1726</v>
      </c>
      <c r="K65" s="23">
        <f t="shared" si="7"/>
        <v>426</v>
      </c>
      <c r="L65" s="27">
        <f t="shared" si="8"/>
        <v>0.32769230769230767</v>
      </c>
    </row>
    <row r="66" spans="1:12" x14ac:dyDescent="0.45">
      <c r="A66" s="33" t="s">
        <v>69</v>
      </c>
      <c r="B66" s="2"/>
      <c r="C66" s="31">
        <v>143049</v>
      </c>
      <c r="D66" s="32"/>
      <c r="E66" s="19">
        <v>43937</v>
      </c>
      <c r="F66" s="19">
        <v>48871</v>
      </c>
      <c r="G66" s="17">
        <f t="shared" si="5"/>
        <v>4934</v>
      </c>
      <c r="H66" s="22">
        <f t="shared" si="6"/>
        <v>0.11229715274142522</v>
      </c>
      <c r="I66" s="17">
        <v>16724</v>
      </c>
      <c r="J66" s="17">
        <v>20727</v>
      </c>
      <c r="K66" s="23">
        <f t="shared" si="7"/>
        <v>4003</v>
      </c>
      <c r="L66" s="27">
        <f t="shared" si="8"/>
        <v>0.23935661325041857</v>
      </c>
    </row>
    <row r="67" spans="1:12" x14ac:dyDescent="0.45">
      <c r="A67" s="33" t="s">
        <v>70</v>
      </c>
      <c r="B67" s="2"/>
      <c r="C67" s="31">
        <v>39736</v>
      </c>
      <c r="D67" s="32"/>
      <c r="E67" s="19">
        <v>11710</v>
      </c>
      <c r="F67" s="19">
        <v>13983</v>
      </c>
      <c r="G67" s="17">
        <f t="shared" si="5"/>
        <v>2273</v>
      </c>
      <c r="H67" s="22">
        <f t="shared" si="6"/>
        <v>0.19410760034158839</v>
      </c>
      <c r="I67" s="17">
        <v>3991</v>
      </c>
      <c r="J67" s="17">
        <v>4910</v>
      </c>
      <c r="K67" s="23">
        <f t="shared" si="7"/>
        <v>919</v>
      </c>
      <c r="L67" s="27">
        <f t="shared" si="8"/>
        <v>0.23026810323227262</v>
      </c>
    </row>
    <row r="68" spans="1:12" s="6" customFormat="1" x14ac:dyDescent="0.45">
      <c r="A68" s="10" t="s">
        <v>21</v>
      </c>
      <c r="B68" s="5">
        <v>0</v>
      </c>
      <c r="C68" s="31">
        <v>74129</v>
      </c>
      <c r="D68" s="12"/>
      <c r="E68" s="18">
        <v>27347</v>
      </c>
      <c r="F68" s="18">
        <v>31466</v>
      </c>
      <c r="G68" s="23">
        <f>F68-E68</f>
        <v>4119</v>
      </c>
      <c r="H68" s="24">
        <f>G68/E68</f>
        <v>0.15061981204519692</v>
      </c>
      <c r="I68" s="17">
        <v>7367</v>
      </c>
      <c r="J68" s="17">
        <v>8654</v>
      </c>
      <c r="K68" s="23">
        <f>J68-I68</f>
        <v>1287</v>
      </c>
      <c r="L68" s="29">
        <f>K68/I68</f>
        <v>0.17469797746708293</v>
      </c>
    </row>
    <row r="69" spans="1:12" x14ac:dyDescent="0.45">
      <c r="A69" s="33" t="s">
        <v>71</v>
      </c>
      <c r="B69" s="2"/>
      <c r="C69" s="31">
        <v>5840</v>
      </c>
      <c r="D69" s="32"/>
      <c r="E69" s="19">
        <v>2318</v>
      </c>
      <c r="F69" s="19">
        <v>2619</v>
      </c>
      <c r="G69" s="17">
        <f t="shared" si="5"/>
        <v>301</v>
      </c>
      <c r="H69" s="22">
        <f t="shared" si="6"/>
        <v>0.12985332182916307</v>
      </c>
      <c r="I69" s="17">
        <v>756</v>
      </c>
      <c r="J69" s="17">
        <v>921</v>
      </c>
      <c r="K69" s="23">
        <f t="shared" si="7"/>
        <v>165</v>
      </c>
      <c r="L69" s="27">
        <f t="shared" si="8"/>
        <v>0.21825396825396826</v>
      </c>
    </row>
    <row r="70" spans="1:12" x14ac:dyDescent="0.45">
      <c r="A70" s="33" t="s">
        <v>72</v>
      </c>
      <c r="B70" s="2"/>
      <c r="C70" s="31">
        <v>38434</v>
      </c>
      <c r="D70" s="32"/>
      <c r="E70" s="19">
        <v>13295</v>
      </c>
      <c r="F70" s="19">
        <v>15207</v>
      </c>
      <c r="G70" s="17">
        <f t="shared" si="5"/>
        <v>1912</v>
      </c>
      <c r="H70" s="22">
        <f t="shared" si="6"/>
        <v>0.14381346370816095</v>
      </c>
      <c r="I70" s="17">
        <v>5065</v>
      </c>
      <c r="J70" s="17">
        <v>6236</v>
      </c>
      <c r="K70" s="23">
        <f t="shared" si="7"/>
        <v>1171</v>
      </c>
      <c r="L70" s="27">
        <f t="shared" si="8"/>
        <v>0.23119447186574532</v>
      </c>
    </row>
    <row r="71" spans="1:12" x14ac:dyDescent="0.45">
      <c r="A71" s="33" t="s">
        <v>73</v>
      </c>
      <c r="B71" s="2"/>
      <c r="C71" s="31">
        <v>41045</v>
      </c>
      <c r="D71" s="32"/>
      <c r="E71" s="19">
        <v>12928</v>
      </c>
      <c r="F71" s="19">
        <v>15742</v>
      </c>
      <c r="G71" s="17">
        <f t="shared" si="5"/>
        <v>2814</v>
      </c>
      <c r="H71" s="22">
        <f t="shared" si="6"/>
        <v>0.2176670792079208</v>
      </c>
      <c r="I71" s="17">
        <v>3642</v>
      </c>
      <c r="J71" s="17">
        <v>4955</v>
      </c>
      <c r="K71" s="23">
        <f t="shared" si="7"/>
        <v>1313</v>
      </c>
      <c r="L71" s="27">
        <f t="shared" si="8"/>
        <v>0.36051619989017025</v>
      </c>
    </row>
    <row r="72" spans="1:12" x14ac:dyDescent="0.45">
      <c r="A72" s="33" t="s">
        <v>74</v>
      </c>
      <c r="B72" s="2"/>
      <c r="C72" s="31">
        <v>42681</v>
      </c>
      <c r="D72" s="32"/>
      <c r="E72" s="19">
        <v>10605</v>
      </c>
      <c r="F72" s="19">
        <v>12356</v>
      </c>
      <c r="G72" s="17">
        <f t="shared" si="5"/>
        <v>1751</v>
      </c>
      <c r="H72" s="22">
        <f t="shared" si="6"/>
        <v>0.16511079679396512</v>
      </c>
      <c r="I72" s="17">
        <v>6138</v>
      </c>
      <c r="J72" s="17">
        <v>7475</v>
      </c>
      <c r="K72" s="23">
        <f t="shared" si="7"/>
        <v>1337</v>
      </c>
      <c r="L72" s="27">
        <f t="shared" si="8"/>
        <v>0.21782339524275007</v>
      </c>
    </row>
    <row r="73" spans="1:12" x14ac:dyDescent="0.45">
      <c r="A73" s="33" t="s">
        <v>75</v>
      </c>
      <c r="B73" s="2"/>
      <c r="C73" s="31">
        <v>38587</v>
      </c>
      <c r="D73" s="32"/>
      <c r="E73" s="19">
        <v>12032</v>
      </c>
      <c r="F73" s="19">
        <v>14237</v>
      </c>
      <c r="G73" s="17">
        <f t="shared" si="5"/>
        <v>2205</v>
      </c>
      <c r="H73" s="22">
        <f t="shared" si="6"/>
        <v>0.18326130319148937</v>
      </c>
      <c r="I73" s="17">
        <v>4828</v>
      </c>
      <c r="J73" s="17">
        <v>6066</v>
      </c>
      <c r="K73" s="23">
        <f t="shared" si="7"/>
        <v>1238</v>
      </c>
      <c r="L73" s="27">
        <f t="shared" si="8"/>
        <v>0.25642087821043913</v>
      </c>
    </row>
    <row r="74" spans="1:12" x14ac:dyDescent="0.45">
      <c r="A74" s="33" t="s">
        <v>76</v>
      </c>
      <c r="B74" s="2"/>
      <c r="C74" s="31">
        <v>209349</v>
      </c>
      <c r="D74" s="32"/>
      <c r="E74" s="19">
        <v>58941</v>
      </c>
      <c r="F74" s="19">
        <v>72080</v>
      </c>
      <c r="G74" s="17">
        <f t="shared" si="5"/>
        <v>13139</v>
      </c>
      <c r="H74" s="22">
        <f t="shared" si="6"/>
        <v>0.2229178330873246</v>
      </c>
      <c r="I74" s="17">
        <v>34436</v>
      </c>
      <c r="J74" s="17">
        <v>45088</v>
      </c>
      <c r="K74" s="23">
        <f t="shared" si="7"/>
        <v>10652</v>
      </c>
      <c r="L74" s="27">
        <f t="shared" si="8"/>
        <v>0.30932744801951445</v>
      </c>
    </row>
    <row r="75" spans="1:12" x14ac:dyDescent="0.45">
      <c r="A75" s="33" t="s">
        <v>77</v>
      </c>
      <c r="B75" s="2"/>
      <c r="C75" s="31">
        <v>354663</v>
      </c>
      <c r="D75" s="32"/>
      <c r="E75" s="19">
        <v>116427</v>
      </c>
      <c r="F75" s="19">
        <v>130218</v>
      </c>
      <c r="G75" s="17">
        <f t="shared" si="5"/>
        <v>13791</v>
      </c>
      <c r="H75" s="22">
        <f t="shared" si="6"/>
        <v>0.11845190548584092</v>
      </c>
      <c r="I75" s="17">
        <v>59506</v>
      </c>
      <c r="J75" s="17">
        <v>72129</v>
      </c>
      <c r="K75" s="23">
        <f t="shared" si="7"/>
        <v>12623</v>
      </c>
      <c r="L75" s="27">
        <f t="shared" si="8"/>
        <v>0.21212986925688165</v>
      </c>
    </row>
    <row r="76" spans="1:12" x14ac:dyDescent="0.45">
      <c r="A76" s="33" t="s">
        <v>78</v>
      </c>
      <c r="B76" s="2"/>
      <c r="C76" s="31">
        <v>26069</v>
      </c>
      <c r="D76" s="32"/>
      <c r="E76" s="19">
        <v>8375</v>
      </c>
      <c r="F76" s="19">
        <v>9936</v>
      </c>
      <c r="G76" s="17">
        <f t="shared" si="5"/>
        <v>1561</v>
      </c>
      <c r="H76" s="22">
        <f t="shared" si="6"/>
        <v>0.18638805970149253</v>
      </c>
      <c r="I76" s="17">
        <v>3573</v>
      </c>
      <c r="J76" s="17">
        <v>4704</v>
      </c>
      <c r="K76" s="23">
        <f t="shared" si="7"/>
        <v>1131</v>
      </c>
      <c r="L76" s="27">
        <f t="shared" si="8"/>
        <v>0.31654072208228379</v>
      </c>
    </row>
    <row r="77" spans="1:12" x14ac:dyDescent="0.45">
      <c r="A77" s="36" t="s">
        <v>79</v>
      </c>
      <c r="B77" s="37">
        <f>SUM(B50:B76)</f>
        <v>0</v>
      </c>
      <c r="C77" s="38">
        <f>SUM(C32:C76)</f>
        <v>4617105</v>
      </c>
      <c r="D77" s="39">
        <f>(C25+C77)/B25</f>
        <v>0.51813534914889436</v>
      </c>
      <c r="E77" s="20">
        <f>SUM(E32:E76)</f>
        <v>1331563</v>
      </c>
      <c r="F77" s="20">
        <f>SUM(F32:F76)</f>
        <v>1558490</v>
      </c>
      <c r="G77" s="20">
        <f t="shared" si="5"/>
        <v>226927</v>
      </c>
      <c r="H77" s="25">
        <f t="shared" si="6"/>
        <v>0.17042152718271686</v>
      </c>
      <c r="I77" s="20">
        <f>SUM(I32:I76)</f>
        <v>751359</v>
      </c>
      <c r="J77" s="20">
        <f>SUM(J32:J76)</f>
        <v>946815</v>
      </c>
      <c r="K77" s="20">
        <f t="shared" si="7"/>
        <v>195456</v>
      </c>
      <c r="L77" s="25">
        <f t="shared" si="8"/>
        <v>0.26013663242205126</v>
      </c>
    </row>
    <row r="78" spans="1:12" x14ac:dyDescent="0.45">
      <c r="D78" s="12" t="s">
        <v>81</v>
      </c>
    </row>
  </sheetData>
  <conditionalFormatting sqref="D3:D24">
    <cfRule type="colorScale" priority="1">
      <colorScale>
        <cfvo type="min"/>
        <cfvo type="max"/>
        <color theme="9" tint="0.79998168889431442"/>
        <color theme="9" tint="-0.249977111117893"/>
      </colorScale>
    </cfRule>
    <cfRule type="colorScale" priority="2">
      <colorScale>
        <cfvo type="min"/>
        <cfvo type="max"/>
        <color theme="9" tint="0.79998168889431442"/>
        <color theme="9" tint="0.39997558519241921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 Thayer</dc:creator>
  <cp:lastModifiedBy>Parker Thayer</cp:lastModifiedBy>
  <dcterms:created xsi:type="dcterms:W3CDTF">2021-12-16T01:02:19Z</dcterms:created>
  <dcterms:modified xsi:type="dcterms:W3CDTF">2021-12-16T20:08:36Z</dcterms:modified>
</cp:coreProperties>
</file>